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745" activeTab="6"/>
  </bookViews>
  <sheets>
    <sheet name="Atividades" sheetId="4" r:id="rId1"/>
    <sheet name="Caminhos" sheetId="5" r:id="rId2"/>
    <sheet name="Rede" sheetId="3" r:id="rId3"/>
    <sheet name="Cc" sheetId="9" r:id="rId4"/>
    <sheet name="Tempos" sheetId="10" r:id="rId5"/>
    <sheet name="Gauss" sheetId="11" r:id="rId6"/>
    <sheet name="Custos" sheetId="7" r:id="rId7"/>
    <sheet name="Intensificado" sheetId="8" r:id="rId8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7" l="1"/>
  <c r="J5" i="7"/>
  <c r="J6" i="7"/>
  <c r="J7" i="7"/>
  <c r="J8" i="7"/>
  <c r="J9" i="7"/>
  <c r="J10" i="7"/>
  <c r="J11" i="7"/>
  <c r="J12" i="7"/>
  <c r="J13" i="7"/>
  <c r="J14" i="7"/>
  <c r="J15" i="7"/>
  <c r="J16" i="7"/>
  <c r="H3" i="7"/>
  <c r="J3" i="7"/>
  <c r="F16" i="7"/>
  <c r="F15" i="7"/>
  <c r="F14" i="7"/>
  <c r="F13" i="7"/>
  <c r="F12" i="7"/>
  <c r="F11" i="7"/>
  <c r="F10" i="7"/>
  <c r="F8" i="7"/>
  <c r="F7" i="7"/>
  <c r="F6" i="7"/>
  <c r="F5" i="7"/>
  <c r="F4" i="7"/>
  <c r="F3" i="7"/>
  <c r="F9" i="7"/>
  <c r="H8" i="7"/>
  <c r="G5" i="7"/>
  <c r="G6" i="7"/>
  <c r="G7" i="7"/>
  <c r="G8" i="7"/>
  <c r="G9" i="7"/>
  <c r="G10" i="7"/>
  <c r="G11" i="7"/>
  <c r="G12" i="7"/>
  <c r="G13" i="7"/>
  <c r="G14" i="7"/>
  <c r="G15" i="7"/>
  <c r="G16" i="7"/>
  <c r="G4" i="7"/>
  <c r="G3" i="7"/>
  <c r="F18" i="7" l="1"/>
  <c r="M24" i="11" l="1"/>
  <c r="G24" i="11"/>
  <c r="F24" i="11" s="1"/>
  <c r="E24" i="11" s="1"/>
  <c r="H24" i="11"/>
  <c r="K24" i="11"/>
  <c r="L24" i="11"/>
  <c r="J24" i="11"/>
  <c r="I24" i="11"/>
  <c r="D27" i="11"/>
  <c r="D31" i="11"/>
  <c r="D35" i="11"/>
  <c r="B25" i="11"/>
  <c r="D25" i="11" s="1"/>
  <c r="B26" i="11"/>
  <c r="D26" i="11" s="1"/>
  <c r="B27" i="11"/>
  <c r="B28" i="11"/>
  <c r="D28" i="11" s="1"/>
  <c r="B29" i="11"/>
  <c r="D29" i="11" s="1"/>
  <c r="B30" i="11"/>
  <c r="D30" i="11" s="1"/>
  <c r="B31" i="11"/>
  <c r="B32" i="11"/>
  <c r="D32" i="11" s="1"/>
  <c r="B33" i="11"/>
  <c r="D33" i="11" s="1"/>
  <c r="B34" i="11"/>
  <c r="D34" i="11" s="1"/>
  <c r="B35" i="11"/>
  <c r="B36" i="11"/>
  <c r="D36" i="11" s="1"/>
  <c r="B37" i="11"/>
  <c r="D37" i="11" s="1"/>
  <c r="B38" i="11"/>
  <c r="D38" i="11" s="1"/>
  <c r="B3" i="11" l="1"/>
  <c r="D3" i="11" s="1"/>
  <c r="B4" i="11"/>
  <c r="D4" i="11" s="1"/>
  <c r="B5" i="11"/>
  <c r="D5" i="11" s="1"/>
  <c r="B6" i="11"/>
  <c r="D6" i="11" s="1"/>
  <c r="B7" i="11"/>
  <c r="D7" i="11" s="1"/>
  <c r="B8" i="11"/>
  <c r="D8" i="11" s="1"/>
  <c r="B9" i="11"/>
  <c r="D9" i="11" s="1"/>
  <c r="B10" i="11"/>
  <c r="D10" i="11" s="1"/>
  <c r="B11" i="11"/>
  <c r="D11" i="11" s="1"/>
  <c r="B12" i="11"/>
  <c r="D12" i="11" s="1"/>
  <c r="B13" i="11"/>
  <c r="D13" i="11" s="1"/>
  <c r="B14" i="11"/>
  <c r="D14" i="11" s="1"/>
  <c r="B15" i="11"/>
  <c r="D15" i="11" s="1"/>
  <c r="B16" i="11"/>
  <c r="D16" i="11" s="1"/>
  <c r="B17" i="11"/>
  <c r="D17" i="11" s="1"/>
  <c r="B18" i="11"/>
  <c r="D18" i="11" s="1"/>
  <c r="B19" i="11"/>
  <c r="D19" i="11" s="1"/>
  <c r="B20" i="11"/>
  <c r="D20" i="11" s="1"/>
  <c r="B21" i="11"/>
  <c r="D21" i="11" s="1"/>
  <c r="B22" i="11"/>
  <c r="D22" i="11" s="1"/>
  <c r="B23" i="11"/>
  <c r="D23" i="11" s="1"/>
  <c r="B24" i="11"/>
  <c r="D24" i="11" s="1"/>
  <c r="B2" i="11"/>
  <c r="D2" i="11" s="1"/>
  <c r="D39" i="11" l="1"/>
  <c r="E39" i="11" s="1"/>
  <c r="E5" i="10"/>
  <c r="G8" i="10" s="1"/>
  <c r="H8" i="10" s="1"/>
  <c r="D11" i="10" s="1"/>
  <c r="E11" i="10" s="1"/>
  <c r="D5" i="10"/>
  <c r="G15" i="10" l="1"/>
  <c r="H15" i="10" s="1"/>
  <c r="H19" i="10" s="1"/>
  <c r="I19" i="10" s="1"/>
  <c r="I23" i="10" s="1"/>
  <c r="J23" i="10" s="1"/>
  <c r="B16" i="10"/>
  <c r="C16" i="10" s="1"/>
  <c r="B20" i="10" s="1"/>
  <c r="C20" i="10" s="1"/>
  <c r="K16" i="10"/>
  <c r="L16" i="10" s="1"/>
  <c r="H4" i="7"/>
  <c r="H5" i="7"/>
  <c r="H6" i="7"/>
  <c r="H7" i="7"/>
  <c r="H9" i="7"/>
  <c r="H10" i="7"/>
  <c r="H11" i="7"/>
  <c r="H12" i="7"/>
  <c r="E17" i="7" s="1"/>
  <c r="E18" i="7" s="1"/>
  <c r="H14" i="7"/>
  <c r="H15" i="7"/>
  <c r="H16" i="7"/>
  <c r="C18" i="5"/>
  <c r="C17" i="5"/>
  <c r="C16" i="5"/>
  <c r="C15" i="5"/>
  <c r="C14" i="5"/>
  <c r="C13" i="5"/>
  <c r="C8" i="5"/>
  <c r="C7" i="5"/>
  <c r="C6" i="5"/>
  <c r="C5" i="5"/>
  <c r="C4" i="5"/>
  <c r="C3" i="5"/>
  <c r="J3" i="4"/>
  <c r="J4" i="4"/>
  <c r="J5" i="4"/>
  <c r="J6" i="4"/>
  <c r="J7" i="4"/>
  <c r="J8" i="4"/>
  <c r="J9" i="4"/>
  <c r="J10" i="4"/>
  <c r="J11" i="4"/>
  <c r="J12" i="4"/>
  <c r="J13" i="4"/>
  <c r="J14" i="4"/>
  <c r="J15" i="4"/>
  <c r="J2" i="4"/>
  <c r="I3" i="4"/>
  <c r="I4" i="4"/>
  <c r="I5" i="4"/>
  <c r="I6" i="4"/>
  <c r="I7" i="4"/>
  <c r="I8" i="4"/>
  <c r="I9" i="4"/>
  <c r="I10" i="4"/>
  <c r="I11" i="4"/>
  <c r="I12" i="4"/>
  <c r="I13" i="4"/>
  <c r="I14" i="4"/>
  <c r="I15" i="4"/>
  <c r="I2" i="4"/>
  <c r="C24" i="10" l="1"/>
  <c r="D24" i="10" s="1"/>
  <c r="D29" i="10" s="1"/>
  <c r="E29" i="10" s="1"/>
  <c r="H27" i="10"/>
  <c r="I27" i="10" s="1"/>
  <c r="L27" i="10"/>
  <c r="M27" i="10" s="1"/>
  <c r="I16" i="4"/>
  <c r="J16" i="4"/>
  <c r="I31" i="10" l="1"/>
  <c r="J31" i="10" s="1"/>
  <c r="H34" i="10" s="1"/>
  <c r="J32" i="10" l="1"/>
  <c r="E30" i="10"/>
  <c r="D30" i="10" l="1"/>
  <c r="D25" i="10" s="1"/>
  <c r="E28" i="10"/>
  <c r="J30" i="10"/>
  <c r="I32" i="10"/>
  <c r="I28" i="10" l="1"/>
  <c r="M28" i="10"/>
  <c r="D23" i="10"/>
  <c r="C25" i="10"/>
  <c r="C21" i="10" s="1"/>
  <c r="C19" i="10" l="1"/>
  <c r="B21" i="10"/>
  <c r="C17" i="10" s="1"/>
  <c r="L28" i="10"/>
  <c r="J24" i="10" s="1"/>
  <c r="M26" i="10"/>
  <c r="H28" i="10"/>
  <c r="I26" i="10"/>
  <c r="J22" i="10" l="1"/>
  <c r="I24" i="10"/>
  <c r="C15" i="10"/>
  <c r="B17" i="10"/>
  <c r="I20" i="10" l="1"/>
  <c r="L17" i="10"/>
  <c r="K17" i="10" l="1"/>
  <c r="L15" i="10"/>
  <c r="H20" i="10"/>
  <c r="H16" i="10" s="1"/>
  <c r="I18" i="10"/>
  <c r="H14" i="10" l="1"/>
  <c r="G16" i="10"/>
  <c r="E12" i="10" s="1"/>
  <c r="D12" i="10" l="1"/>
  <c r="H9" i="10" s="1"/>
  <c r="E10" i="10"/>
  <c r="H7" i="10" l="1"/>
  <c r="G9" i="10"/>
  <c r="E6" i="10" s="1"/>
  <c r="E4" i="10" l="1"/>
  <c r="D6" i="10"/>
</calcChain>
</file>

<file path=xl/sharedStrings.xml><?xml version="1.0" encoding="utf-8"?>
<sst xmlns="http://schemas.openxmlformats.org/spreadsheetml/2006/main" count="189" uniqueCount="99">
  <si>
    <t>INÍCIO</t>
  </si>
  <si>
    <t>A</t>
  </si>
  <si>
    <t>B</t>
  </si>
  <si>
    <t>C</t>
  </si>
  <si>
    <t>E</t>
  </si>
  <si>
    <t>D</t>
  </si>
  <si>
    <t>G</t>
  </si>
  <si>
    <t>I</t>
  </si>
  <si>
    <t>F</t>
  </si>
  <si>
    <t>J</t>
  </si>
  <si>
    <t>K</t>
  </si>
  <si>
    <t>L</t>
  </si>
  <si>
    <t>N</t>
  </si>
  <si>
    <t>FIM</t>
  </si>
  <si>
    <t>M</t>
  </si>
  <si>
    <t>H</t>
  </si>
  <si>
    <t>S</t>
  </si>
  <si>
    <t>ES</t>
  </si>
  <si>
    <t>LS</t>
  </si>
  <si>
    <t>EF</t>
  </si>
  <si>
    <t>LF</t>
  </si>
  <si>
    <t>Legenda</t>
  </si>
  <si>
    <t>Atividade</t>
  </si>
  <si>
    <t>Descrição</t>
  </si>
  <si>
    <t>Atividades Precedentes</t>
  </si>
  <si>
    <t>Duração Estimada (semanas)</t>
  </si>
  <si>
    <t>Escavação</t>
  </si>
  <si>
    <t>-</t>
  </si>
  <si>
    <t>Fundação</t>
  </si>
  <si>
    <t>Paredes</t>
  </si>
  <si>
    <t>Telhado</t>
  </si>
  <si>
    <t>Encanamento Exterior</t>
  </si>
  <si>
    <t>Encanamento Interior</t>
  </si>
  <si>
    <t>Muros</t>
  </si>
  <si>
    <t>Pintura Exterior</t>
  </si>
  <si>
    <t>E, G</t>
  </si>
  <si>
    <t>Instalação Elétrica</t>
  </si>
  <si>
    <t>Divisórias</t>
  </si>
  <si>
    <t>F, I</t>
  </si>
  <si>
    <t>Piso</t>
  </si>
  <si>
    <t>Pintura Interior</t>
  </si>
  <si>
    <t>Acabamento Exterior</t>
  </si>
  <si>
    <t>Acabamento Interior</t>
  </si>
  <si>
    <t>K, L</t>
  </si>
  <si>
    <t xml:space="preserve">Caminho </t>
  </si>
  <si>
    <t xml:space="preserve">Comprimento </t>
  </si>
  <si>
    <t>(semanas)</t>
  </si>
  <si>
    <t xml:space="preserve">Inicio-A-B-C-D-G-H-M-Fim </t>
  </si>
  <si>
    <t xml:space="preserve">2 + 4 + 10 + 6 + 7 + 9 + 2 </t>
  </si>
  <si>
    <t>Inicio-A-B-C-E-H-M-Fim</t>
  </si>
  <si>
    <t xml:space="preserve">2 + 4 + 10 + 4 + 9 + 2 </t>
  </si>
  <si>
    <t>Inicio-A-B-C-E-F-J-K-N-Fim</t>
  </si>
  <si>
    <t xml:space="preserve">2 + 4 + 10 + 4 + 5 + 8 + 4 + 6 </t>
  </si>
  <si>
    <t xml:space="preserve">Inicio-A-B-C-E-F-J-L-N-Fim </t>
  </si>
  <si>
    <t xml:space="preserve">2 + 4 + 10 + 4 + 5 + 8 + 5 + 6 </t>
  </si>
  <si>
    <t xml:space="preserve">Inicio-A-B-C-I-J-K-N-Fim </t>
  </si>
  <si>
    <t xml:space="preserve">2 + 4 + 10 + 7 + 8 + 4 + 6 </t>
  </si>
  <si>
    <t xml:space="preserve">Inicio-A-B-C-I-J-L-N-Fim </t>
  </si>
  <si>
    <t xml:space="preserve">2 + 4 + 10 + 7 + 8 + 5 + 6 </t>
  </si>
  <si>
    <t>o</t>
  </si>
  <si>
    <t>m</t>
  </si>
  <si>
    <t>p</t>
  </si>
  <si>
    <t>Média</t>
  </si>
  <si>
    <t>Variância</t>
  </si>
  <si>
    <t xml:space="preserve">3 + 8 + 18 + 10 + 11 + 17 + 3 </t>
  </si>
  <si>
    <t xml:space="preserve">Inicio-A-B-C-E-H-M-Fim </t>
  </si>
  <si>
    <t xml:space="preserve">3 + 8 + 18 + 5 + 17 + 3 </t>
  </si>
  <si>
    <t xml:space="preserve">Inicio-A-B-C-E-F-J-K-N-Fim </t>
  </si>
  <si>
    <t xml:space="preserve">3 + 8 + 18 + 5 + 10 + 9 + 4 + 9 </t>
  </si>
  <si>
    <t xml:space="preserve">3 + 8 + 18 + 5 + 10 + 9 + 7 + 9 </t>
  </si>
  <si>
    <t xml:space="preserve">3 + 8 + 18 + 9 + 9 + 4 + 9 </t>
  </si>
  <si>
    <t xml:space="preserve">3 + 8 + 18 + 9 + 9 + 7 + 9 </t>
  </si>
  <si>
    <t>Médio</t>
  </si>
  <si>
    <t>Pior caso</t>
  </si>
  <si>
    <t>Tempo (semanas)</t>
  </si>
  <si>
    <t>Custo ($)</t>
  </si>
  <si>
    <t>Redução Máxima</t>
  </si>
  <si>
    <t xml:space="preserve">Custo Intensificado </t>
  </si>
  <si>
    <t>Normal</t>
  </si>
  <si>
    <t>Intensificada</t>
  </si>
  <si>
    <t>por semana reduzida</t>
  </si>
  <si>
    <t>Custo</t>
  </si>
  <si>
    <t>Comprimento do Caminho (semanas)</t>
  </si>
  <si>
    <t>Intensificado</t>
  </si>
  <si>
    <t>ABCDGHM</t>
  </si>
  <si>
    <t>ABCEHM</t>
  </si>
  <si>
    <t>ABCEFJKN</t>
  </si>
  <si>
    <t>ABCEFJLN</t>
  </si>
  <si>
    <t>ABCIJKN</t>
  </si>
  <si>
    <t>ABCIJLN</t>
  </si>
  <si>
    <t>$30.000,00</t>
  </si>
  <si>
    <t>$40.000,00</t>
  </si>
  <si>
    <t>S =</t>
  </si>
  <si>
    <t>z</t>
  </si>
  <si>
    <t>m =</t>
  </si>
  <si>
    <t>dp =</t>
  </si>
  <si>
    <t>Z</t>
  </si>
  <si>
    <t>T</t>
  </si>
  <si>
    <t>Otimis.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</si>
</sst>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2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sz val="11"/>
      <color rgb="FFFF0000"/>
      <name val="Symbol"/>
      <family val="1"/>
      <charset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Times New Roman"/>
      <family val="1"/>
    </font>
    <font>
      <sz val="12"/>
      <color theme="0" tint="-0.34998626667073579"/>
      <name val="Times New Roman"/>
      <family val="1"/>
    </font>
    <font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12" fontId="8" fillId="3" borderId="2" xfId="0" applyNumberFormat="1" applyFont="1" applyFill="1" applyBorder="1" applyAlignment="1">
      <alignment horizontal="center" vertical="center" wrapText="1"/>
    </xf>
    <xf numFmtId="12" fontId="4" fillId="0" borderId="2" xfId="0" applyNumberFormat="1" applyFont="1" applyBorder="1" applyAlignment="1">
      <alignment horizontal="center" vertical="center" wrapText="1"/>
    </xf>
    <xf numFmtId="0" fontId="9" fillId="0" borderId="0" xfId="0" applyFont="1"/>
    <xf numFmtId="0" fontId="1" fillId="0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/>
    <xf numFmtId="0" fontId="0" fillId="0" borderId="0" xfId="0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6" fillId="0" borderId="4" xfId="0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3" fontId="0" fillId="0" borderId="0" xfId="0" applyNumberFormat="1"/>
    <xf numFmtId="3" fontId="0" fillId="0" borderId="0" xfId="0" applyNumberForma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3.2745130888676463E-2"/>
          <c:y val="0.12320522633941197"/>
          <c:w val="0.95343753891895811"/>
          <c:h val="0.8235250731853929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Gauss!$B$1</c:f>
              <c:strCache>
                <c:ptCount val="1"/>
                <c:pt idx="0">
                  <c:v>F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Gauss!$A$2:$A$38</c:f>
              <c:numCache>
                <c:formatCode>General</c:formatCode>
                <c:ptCount val="37"/>
                <c:pt idx="0">
                  <c:v>-3.6</c:v>
                </c:pt>
                <c:pt idx="1">
                  <c:v>-3.4</c:v>
                </c:pt>
                <c:pt idx="2">
                  <c:v>-3.2</c:v>
                </c:pt>
                <c:pt idx="3">
                  <c:v>-3</c:v>
                </c:pt>
                <c:pt idx="4">
                  <c:v>-2.8</c:v>
                </c:pt>
                <c:pt idx="5">
                  <c:v>-2.6</c:v>
                </c:pt>
                <c:pt idx="6">
                  <c:v>-2.4</c:v>
                </c:pt>
                <c:pt idx="7">
                  <c:v>-2.2000000000000002</c:v>
                </c:pt>
                <c:pt idx="8">
                  <c:v>-2</c:v>
                </c:pt>
                <c:pt idx="9">
                  <c:v>-1.8</c:v>
                </c:pt>
                <c:pt idx="10">
                  <c:v>-1.6</c:v>
                </c:pt>
                <c:pt idx="11">
                  <c:v>-1.4</c:v>
                </c:pt>
                <c:pt idx="12">
                  <c:v>-1.2</c:v>
                </c:pt>
                <c:pt idx="13">
                  <c:v>-1</c:v>
                </c:pt>
                <c:pt idx="14">
                  <c:v>-0.8</c:v>
                </c:pt>
                <c:pt idx="15">
                  <c:v>-0.6</c:v>
                </c:pt>
                <c:pt idx="16">
                  <c:v>-0.4</c:v>
                </c:pt>
                <c:pt idx="17">
                  <c:v>-0.2</c:v>
                </c:pt>
                <c:pt idx="18">
                  <c:v>0</c:v>
                </c:pt>
                <c:pt idx="19">
                  <c:v>0.2</c:v>
                </c:pt>
                <c:pt idx="20">
                  <c:v>0.4</c:v>
                </c:pt>
                <c:pt idx="21">
                  <c:v>0.6</c:v>
                </c:pt>
                <c:pt idx="22">
                  <c:v>0.8</c:v>
                </c:pt>
                <c:pt idx="23">
                  <c:v>1</c:v>
                </c:pt>
                <c:pt idx="24">
                  <c:v>1.2</c:v>
                </c:pt>
                <c:pt idx="25">
                  <c:v>1.4</c:v>
                </c:pt>
                <c:pt idx="26">
                  <c:v>1.6</c:v>
                </c:pt>
                <c:pt idx="27">
                  <c:v>1.8</c:v>
                </c:pt>
                <c:pt idx="28">
                  <c:v>2</c:v>
                </c:pt>
                <c:pt idx="29">
                  <c:v>2.2000000000000099</c:v>
                </c:pt>
                <c:pt idx="30">
                  <c:v>2.4000000000000101</c:v>
                </c:pt>
                <c:pt idx="31">
                  <c:v>2.6000000000000099</c:v>
                </c:pt>
                <c:pt idx="32">
                  <c:v>2.80000000000001</c:v>
                </c:pt>
                <c:pt idx="33">
                  <c:v>3.0000000000000102</c:v>
                </c:pt>
                <c:pt idx="34">
                  <c:v>3.2000000000000099</c:v>
                </c:pt>
                <c:pt idx="35">
                  <c:v>3.4000000000000101</c:v>
                </c:pt>
                <c:pt idx="36">
                  <c:v>3.6000000000000099</c:v>
                </c:pt>
              </c:numCache>
            </c:numRef>
          </c:xVal>
          <c:yVal>
            <c:numRef>
              <c:f>Gauss!$B$2:$B$38</c:f>
              <c:numCache>
                <c:formatCode>General</c:formatCode>
                <c:ptCount val="37"/>
                <c:pt idx="0">
                  <c:v>6.119019301137719E-4</c:v>
                </c:pt>
                <c:pt idx="1">
                  <c:v>1.2322191684730199E-3</c:v>
                </c:pt>
                <c:pt idx="2">
                  <c:v>2.3840882014648404E-3</c:v>
                </c:pt>
                <c:pt idx="3">
                  <c:v>4.4318484119380075E-3</c:v>
                </c:pt>
                <c:pt idx="4">
                  <c:v>7.9154515829799686E-3</c:v>
                </c:pt>
                <c:pt idx="5">
                  <c:v>1.3582969233685615E-2</c:v>
                </c:pt>
                <c:pt idx="6">
                  <c:v>2.2394530294842899E-2</c:v>
                </c:pt>
                <c:pt idx="7">
                  <c:v>3.5474592846231424E-2</c:v>
                </c:pt>
                <c:pt idx="8">
                  <c:v>5.3990966513188063E-2</c:v>
                </c:pt>
                <c:pt idx="9">
                  <c:v>7.8950158300894149E-2</c:v>
                </c:pt>
                <c:pt idx="10">
                  <c:v>0.11092083467945554</c:v>
                </c:pt>
                <c:pt idx="11">
                  <c:v>0.14972746563574488</c:v>
                </c:pt>
                <c:pt idx="12">
                  <c:v>0.19418605498321298</c:v>
                </c:pt>
                <c:pt idx="13">
                  <c:v>0.24197072451914337</c:v>
                </c:pt>
                <c:pt idx="14">
                  <c:v>0.28969155276148273</c:v>
                </c:pt>
                <c:pt idx="15">
                  <c:v>0.33322460289179967</c:v>
                </c:pt>
                <c:pt idx="16">
                  <c:v>0.36827014030332333</c:v>
                </c:pt>
                <c:pt idx="17">
                  <c:v>0.39104269397545588</c:v>
                </c:pt>
                <c:pt idx="18">
                  <c:v>0.3989422804014327</c:v>
                </c:pt>
                <c:pt idx="19">
                  <c:v>0.39104269397545588</c:v>
                </c:pt>
                <c:pt idx="20">
                  <c:v>0.36827014030332333</c:v>
                </c:pt>
                <c:pt idx="21">
                  <c:v>0.33322460289179967</c:v>
                </c:pt>
                <c:pt idx="22">
                  <c:v>0.28969155276148273</c:v>
                </c:pt>
                <c:pt idx="23">
                  <c:v>0.24197072451914337</c:v>
                </c:pt>
                <c:pt idx="24">
                  <c:v>0.19418605498321298</c:v>
                </c:pt>
                <c:pt idx="25">
                  <c:v>0.14972746563574488</c:v>
                </c:pt>
                <c:pt idx="26">
                  <c:v>0.11092083467945554</c:v>
                </c:pt>
                <c:pt idx="27">
                  <c:v>7.8950158300894149E-2</c:v>
                </c:pt>
                <c:pt idx="28">
                  <c:v>5.3990966513188063E-2</c:v>
                </c:pt>
                <c:pt idx="29">
                  <c:v>3.5474592846230668E-2</c:v>
                </c:pt>
                <c:pt idx="30">
                  <c:v>2.2394530294842355E-2</c:v>
                </c:pt>
                <c:pt idx="31">
                  <c:v>1.3582969233685271E-2</c:v>
                </c:pt>
                <c:pt idx="32">
                  <c:v>7.915451582979743E-3</c:v>
                </c:pt>
                <c:pt idx="33">
                  <c:v>4.431848411937874E-3</c:v>
                </c:pt>
                <c:pt idx="34">
                  <c:v>2.3840882014647662E-3</c:v>
                </c:pt>
                <c:pt idx="35">
                  <c:v>1.2322191684729772E-3</c:v>
                </c:pt>
                <c:pt idx="36">
                  <c:v>6.1190193011375076E-4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764544"/>
        <c:axId val="42782720"/>
      </c:scatterChart>
      <c:valAx>
        <c:axId val="42764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2782720"/>
        <c:crosses val="autoZero"/>
        <c:crossBetween val="midCat"/>
      </c:valAx>
      <c:valAx>
        <c:axId val="42782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2764544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219075</xdr:colOff>
      <xdr:row>2</xdr:row>
      <xdr:rowOff>9525</xdr:rowOff>
    </xdr:from>
    <xdr:to>
      <xdr:col>5</xdr:col>
      <xdr:colOff>219075</xdr:colOff>
      <xdr:row>3</xdr:row>
      <xdr:rowOff>180975</xdr:rowOff>
    </xdr:to>
    <xdr:cxnSp macro="">
      <xdr:nvCxnSpPr>
        <xdr:cNvPr id="2" name="Conector de seta reta 1"/>
        <xdr:cNvCxnSpPr/>
      </xdr:nvCxnSpPr>
      <xdr:spPr>
        <a:xfrm>
          <a:off x="2105025" y="409575"/>
          <a:ext cx="0" cy="361950"/>
        </a:xfrm>
        <a:prstGeom prst="straightConnector1">
          <a:avLst/>
        </a:prstGeom>
        <a:ln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200025</xdr:colOff>
      <xdr:row>5</xdr:row>
      <xdr:rowOff>0</xdr:rowOff>
    </xdr:from>
    <xdr:to>
      <xdr:col>5</xdr:col>
      <xdr:colOff>209550</xdr:colOff>
      <xdr:row>7</xdr:row>
      <xdr:rowOff>0</xdr:rowOff>
    </xdr:to>
    <xdr:cxnSp macro="">
      <xdr:nvCxnSpPr>
        <xdr:cNvPr id="3" name="Conector de seta reta 2"/>
        <xdr:cNvCxnSpPr/>
      </xdr:nvCxnSpPr>
      <xdr:spPr>
        <a:xfrm>
          <a:off x="2085975" y="990600"/>
          <a:ext cx="9525" cy="390525"/>
        </a:xfrm>
        <a:prstGeom prst="straightConnector1">
          <a:avLst/>
        </a:prstGeom>
        <a:ln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219075</xdr:colOff>
      <xdr:row>8</xdr:row>
      <xdr:rowOff>9525</xdr:rowOff>
    </xdr:from>
    <xdr:to>
      <xdr:col>5</xdr:col>
      <xdr:colOff>219075</xdr:colOff>
      <xdr:row>9</xdr:row>
      <xdr:rowOff>190500</xdr:rowOff>
    </xdr:to>
    <xdr:cxnSp macro="">
      <xdr:nvCxnSpPr>
        <xdr:cNvPr id="4" name="Conector de seta reta 3"/>
        <xdr:cNvCxnSpPr/>
      </xdr:nvCxnSpPr>
      <xdr:spPr>
        <a:xfrm>
          <a:off x="2105025" y="1590675"/>
          <a:ext cx="0" cy="371475"/>
        </a:xfrm>
        <a:prstGeom prst="straightConnector1">
          <a:avLst/>
        </a:prstGeom>
        <a:ln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209550</xdr:colOff>
      <xdr:row>11</xdr:row>
      <xdr:rowOff>0</xdr:rowOff>
    </xdr:from>
    <xdr:to>
      <xdr:col>5</xdr:col>
      <xdr:colOff>209550</xdr:colOff>
      <xdr:row>14</xdr:row>
      <xdr:rowOff>0</xdr:rowOff>
    </xdr:to>
    <xdr:cxnSp macro="">
      <xdr:nvCxnSpPr>
        <xdr:cNvPr id="5" name="Conector de seta reta 4"/>
        <xdr:cNvCxnSpPr/>
      </xdr:nvCxnSpPr>
      <xdr:spPr>
        <a:xfrm>
          <a:off x="2095500" y="2171700"/>
          <a:ext cx="0" cy="581025"/>
        </a:xfrm>
        <a:prstGeom prst="straightConnector1">
          <a:avLst/>
        </a:prstGeom>
        <a:ln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200025</xdr:colOff>
      <xdr:row>15</xdr:row>
      <xdr:rowOff>9525</xdr:rowOff>
    </xdr:from>
    <xdr:to>
      <xdr:col>6</xdr:col>
      <xdr:colOff>228600</xdr:colOff>
      <xdr:row>17</xdr:row>
      <xdr:rowOff>180975</xdr:rowOff>
    </xdr:to>
    <xdr:cxnSp macro="">
      <xdr:nvCxnSpPr>
        <xdr:cNvPr id="6" name="Conector de seta reta 5"/>
        <xdr:cNvCxnSpPr/>
      </xdr:nvCxnSpPr>
      <xdr:spPr>
        <a:xfrm>
          <a:off x="2085975" y="2962275"/>
          <a:ext cx="447675" cy="561975"/>
        </a:xfrm>
        <a:prstGeom prst="straightConnector1">
          <a:avLst/>
        </a:prstGeom>
        <a:ln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219075</xdr:colOff>
      <xdr:row>15</xdr:row>
      <xdr:rowOff>19050</xdr:rowOff>
    </xdr:from>
    <xdr:to>
      <xdr:col>5</xdr:col>
      <xdr:colOff>209551</xdr:colOff>
      <xdr:row>23</xdr:row>
      <xdr:rowOff>9525</xdr:rowOff>
    </xdr:to>
    <xdr:cxnSp macro="">
      <xdr:nvCxnSpPr>
        <xdr:cNvPr id="7" name="Conector de seta reta 6"/>
        <xdr:cNvCxnSpPr/>
      </xdr:nvCxnSpPr>
      <xdr:spPr>
        <a:xfrm flipH="1">
          <a:off x="1685925" y="2971800"/>
          <a:ext cx="409576" cy="1571625"/>
        </a:xfrm>
        <a:prstGeom prst="straightConnector1">
          <a:avLst/>
        </a:prstGeom>
        <a:ln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228600</xdr:colOff>
      <xdr:row>11</xdr:row>
      <xdr:rowOff>0</xdr:rowOff>
    </xdr:from>
    <xdr:to>
      <xdr:col>9</xdr:col>
      <xdr:colOff>228600</xdr:colOff>
      <xdr:row>14</xdr:row>
      <xdr:rowOff>190500</xdr:rowOff>
    </xdr:to>
    <xdr:cxnSp macro="">
      <xdr:nvCxnSpPr>
        <xdr:cNvPr id="8" name="Conector de seta reta 7"/>
        <xdr:cNvCxnSpPr/>
      </xdr:nvCxnSpPr>
      <xdr:spPr>
        <a:xfrm>
          <a:off x="2114550" y="2171700"/>
          <a:ext cx="1676400" cy="771525"/>
        </a:xfrm>
        <a:prstGeom prst="straightConnector1">
          <a:avLst/>
        </a:prstGeom>
        <a:ln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200025</xdr:colOff>
      <xdr:row>16</xdr:row>
      <xdr:rowOff>19050</xdr:rowOff>
    </xdr:from>
    <xdr:to>
      <xdr:col>9</xdr:col>
      <xdr:colOff>219075</xdr:colOff>
      <xdr:row>21</xdr:row>
      <xdr:rowOff>190500</xdr:rowOff>
    </xdr:to>
    <xdr:cxnSp macro="">
      <xdr:nvCxnSpPr>
        <xdr:cNvPr id="9" name="Conector de seta reta 8"/>
        <xdr:cNvCxnSpPr/>
      </xdr:nvCxnSpPr>
      <xdr:spPr>
        <a:xfrm flipH="1">
          <a:off x="2924175" y="3171825"/>
          <a:ext cx="857250" cy="1152525"/>
        </a:xfrm>
        <a:prstGeom prst="straightConnector1">
          <a:avLst/>
        </a:prstGeom>
        <a:ln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219075</xdr:colOff>
      <xdr:row>22</xdr:row>
      <xdr:rowOff>190500</xdr:rowOff>
    </xdr:from>
    <xdr:to>
      <xdr:col>7</xdr:col>
      <xdr:colOff>209550</xdr:colOff>
      <xdr:row>26</xdr:row>
      <xdr:rowOff>0</xdr:rowOff>
    </xdr:to>
    <xdr:cxnSp macro="">
      <xdr:nvCxnSpPr>
        <xdr:cNvPr id="10" name="Conector de seta reta 9"/>
        <xdr:cNvCxnSpPr/>
      </xdr:nvCxnSpPr>
      <xdr:spPr>
        <a:xfrm flipH="1">
          <a:off x="2524125" y="4524375"/>
          <a:ext cx="409575" cy="600075"/>
        </a:xfrm>
        <a:prstGeom prst="straightConnector1">
          <a:avLst/>
        </a:prstGeom>
        <a:ln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238125</xdr:colOff>
      <xdr:row>22</xdr:row>
      <xdr:rowOff>190500</xdr:rowOff>
    </xdr:from>
    <xdr:to>
      <xdr:col>10</xdr:col>
      <xdr:colOff>219075</xdr:colOff>
      <xdr:row>25</xdr:row>
      <xdr:rowOff>190500</xdr:rowOff>
    </xdr:to>
    <xdr:cxnSp macro="">
      <xdr:nvCxnSpPr>
        <xdr:cNvPr id="11" name="Conector de seta reta 10"/>
        <xdr:cNvCxnSpPr/>
      </xdr:nvCxnSpPr>
      <xdr:spPr>
        <a:xfrm>
          <a:off x="2962275" y="4524375"/>
          <a:ext cx="1238250" cy="590550"/>
        </a:xfrm>
        <a:prstGeom prst="straightConnector1">
          <a:avLst/>
        </a:prstGeom>
        <a:ln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209550</xdr:colOff>
      <xdr:row>27</xdr:row>
      <xdr:rowOff>9525</xdr:rowOff>
    </xdr:from>
    <xdr:to>
      <xdr:col>7</xdr:col>
      <xdr:colOff>228600</xdr:colOff>
      <xdr:row>29</xdr:row>
      <xdr:rowOff>190500</xdr:rowOff>
    </xdr:to>
    <xdr:cxnSp macro="">
      <xdr:nvCxnSpPr>
        <xdr:cNvPr id="12" name="Conector de seta reta 11"/>
        <xdr:cNvCxnSpPr/>
      </xdr:nvCxnSpPr>
      <xdr:spPr>
        <a:xfrm>
          <a:off x="2514600" y="5334000"/>
          <a:ext cx="438150" cy="581025"/>
        </a:xfrm>
        <a:prstGeom prst="straightConnector1">
          <a:avLst/>
        </a:prstGeom>
        <a:ln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238125</xdr:colOff>
      <xdr:row>27</xdr:row>
      <xdr:rowOff>9525</xdr:rowOff>
    </xdr:from>
    <xdr:to>
      <xdr:col>10</xdr:col>
      <xdr:colOff>228600</xdr:colOff>
      <xdr:row>30</xdr:row>
      <xdr:rowOff>0</xdr:rowOff>
    </xdr:to>
    <xdr:cxnSp macro="">
      <xdr:nvCxnSpPr>
        <xdr:cNvPr id="13" name="Conector de seta reta 12"/>
        <xdr:cNvCxnSpPr/>
      </xdr:nvCxnSpPr>
      <xdr:spPr>
        <a:xfrm flipH="1">
          <a:off x="2962275" y="5334000"/>
          <a:ext cx="1247775" cy="590550"/>
        </a:xfrm>
        <a:prstGeom prst="straightConnector1">
          <a:avLst/>
        </a:prstGeom>
        <a:ln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200025</xdr:colOff>
      <xdr:row>31</xdr:row>
      <xdr:rowOff>0</xdr:rowOff>
    </xdr:from>
    <xdr:to>
      <xdr:col>7</xdr:col>
      <xdr:colOff>209550</xdr:colOff>
      <xdr:row>33</xdr:row>
      <xdr:rowOff>9525</xdr:rowOff>
    </xdr:to>
    <xdr:cxnSp macro="">
      <xdr:nvCxnSpPr>
        <xdr:cNvPr id="14" name="Conector de seta reta 13"/>
        <xdr:cNvCxnSpPr/>
      </xdr:nvCxnSpPr>
      <xdr:spPr>
        <a:xfrm flipH="1">
          <a:off x="2505075" y="6124575"/>
          <a:ext cx="428625" cy="400050"/>
        </a:xfrm>
        <a:prstGeom prst="straightConnector1">
          <a:avLst/>
        </a:prstGeom>
        <a:ln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219075</xdr:colOff>
      <xdr:row>28</xdr:row>
      <xdr:rowOff>190500</xdr:rowOff>
    </xdr:from>
    <xdr:to>
      <xdr:col>6</xdr:col>
      <xdr:colOff>200025</xdr:colOff>
      <xdr:row>33</xdr:row>
      <xdr:rowOff>0</xdr:rowOff>
    </xdr:to>
    <xdr:cxnSp macro="">
      <xdr:nvCxnSpPr>
        <xdr:cNvPr id="15" name="Conector de seta reta 14"/>
        <xdr:cNvCxnSpPr/>
      </xdr:nvCxnSpPr>
      <xdr:spPr>
        <a:xfrm>
          <a:off x="2105025" y="5715000"/>
          <a:ext cx="400050" cy="800100"/>
        </a:xfrm>
        <a:prstGeom prst="straightConnector1">
          <a:avLst/>
        </a:prstGeom>
        <a:ln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219075</xdr:colOff>
      <xdr:row>24</xdr:row>
      <xdr:rowOff>9525</xdr:rowOff>
    </xdr:from>
    <xdr:to>
      <xdr:col>5</xdr:col>
      <xdr:colOff>200025</xdr:colOff>
      <xdr:row>27</xdr:row>
      <xdr:rowOff>190500</xdr:rowOff>
    </xdr:to>
    <xdr:cxnSp macro="">
      <xdr:nvCxnSpPr>
        <xdr:cNvPr id="16" name="Conector de seta reta 15"/>
        <xdr:cNvCxnSpPr/>
      </xdr:nvCxnSpPr>
      <xdr:spPr>
        <a:xfrm>
          <a:off x="1685925" y="4743450"/>
          <a:ext cx="400050" cy="771525"/>
        </a:xfrm>
        <a:prstGeom prst="straightConnector1">
          <a:avLst/>
        </a:prstGeom>
        <a:ln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209550</xdr:colOff>
      <xdr:row>10</xdr:row>
      <xdr:rowOff>180975</xdr:rowOff>
    </xdr:from>
    <xdr:to>
      <xdr:col>5</xdr:col>
      <xdr:colOff>209550</xdr:colOff>
      <xdr:row>14</xdr:row>
      <xdr:rowOff>190500</xdr:rowOff>
    </xdr:to>
    <xdr:cxnSp macro="">
      <xdr:nvCxnSpPr>
        <xdr:cNvPr id="17" name="Conector de seta reta 16"/>
        <xdr:cNvCxnSpPr/>
      </xdr:nvCxnSpPr>
      <xdr:spPr>
        <a:xfrm flipH="1">
          <a:off x="1257300" y="2152650"/>
          <a:ext cx="838200" cy="790575"/>
        </a:xfrm>
        <a:prstGeom prst="straightConnector1">
          <a:avLst/>
        </a:prstGeom>
        <a:ln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190501</xdr:colOff>
      <xdr:row>16</xdr:row>
      <xdr:rowOff>0</xdr:rowOff>
    </xdr:from>
    <xdr:to>
      <xdr:col>3</xdr:col>
      <xdr:colOff>200025</xdr:colOff>
      <xdr:row>18</xdr:row>
      <xdr:rowOff>180975</xdr:rowOff>
    </xdr:to>
    <xdr:cxnSp macro="">
      <xdr:nvCxnSpPr>
        <xdr:cNvPr id="18" name="Conector de seta reta 17"/>
        <xdr:cNvCxnSpPr>
          <a:endCxn id="27" idx="0"/>
        </xdr:cNvCxnSpPr>
      </xdr:nvCxnSpPr>
      <xdr:spPr>
        <a:xfrm flipH="1">
          <a:off x="1238251" y="3067050"/>
          <a:ext cx="9524" cy="561975"/>
        </a:xfrm>
        <a:prstGeom prst="straightConnector1">
          <a:avLst/>
        </a:prstGeom>
        <a:ln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238125</xdr:colOff>
      <xdr:row>20</xdr:row>
      <xdr:rowOff>0</xdr:rowOff>
    </xdr:from>
    <xdr:to>
      <xdr:col>4</xdr:col>
      <xdr:colOff>238125</xdr:colOff>
      <xdr:row>22</xdr:row>
      <xdr:rowOff>180975</xdr:rowOff>
    </xdr:to>
    <xdr:cxnSp macro="">
      <xdr:nvCxnSpPr>
        <xdr:cNvPr id="19" name="Conector de seta reta 18"/>
        <xdr:cNvCxnSpPr/>
      </xdr:nvCxnSpPr>
      <xdr:spPr>
        <a:xfrm>
          <a:off x="1285875" y="3943350"/>
          <a:ext cx="419100" cy="571500"/>
        </a:xfrm>
        <a:prstGeom prst="straightConnector1">
          <a:avLst/>
        </a:prstGeom>
        <a:ln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209550</xdr:colOff>
      <xdr:row>19</xdr:row>
      <xdr:rowOff>0</xdr:rowOff>
    </xdr:from>
    <xdr:to>
      <xdr:col>7</xdr:col>
      <xdr:colOff>219075</xdr:colOff>
      <xdr:row>21</xdr:row>
      <xdr:rowOff>180975</xdr:rowOff>
    </xdr:to>
    <xdr:cxnSp macro="">
      <xdr:nvCxnSpPr>
        <xdr:cNvPr id="20" name="Conector de seta reta 19"/>
        <xdr:cNvCxnSpPr/>
      </xdr:nvCxnSpPr>
      <xdr:spPr>
        <a:xfrm>
          <a:off x="2514600" y="3743325"/>
          <a:ext cx="428625" cy="571500"/>
        </a:xfrm>
        <a:prstGeom prst="straightConnector1">
          <a:avLst/>
        </a:prstGeom>
        <a:ln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390526</xdr:colOff>
      <xdr:row>3</xdr:row>
      <xdr:rowOff>180975</xdr:rowOff>
    </xdr:from>
    <xdr:to>
      <xdr:col>6</xdr:col>
      <xdr:colOff>9526</xdr:colOff>
      <xdr:row>5</xdr:row>
      <xdr:rowOff>0</xdr:rowOff>
    </xdr:to>
    <xdr:sp macro="" textlink="">
      <xdr:nvSpPr>
        <xdr:cNvPr id="21" name="Retângulo de cantos arredondados 20"/>
        <xdr:cNvSpPr/>
      </xdr:nvSpPr>
      <xdr:spPr>
        <a:xfrm>
          <a:off x="1857376" y="771525"/>
          <a:ext cx="457200" cy="200025"/>
        </a:xfrm>
        <a:prstGeom prst="roundRect">
          <a:avLst/>
        </a:prstGeom>
        <a:solidFill>
          <a:schemeClr val="accent6">
            <a:lumMod val="40000"/>
            <a:lumOff val="60000"/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 b="1"/>
        </a:p>
      </xdr:txBody>
    </xdr:sp>
    <xdr:clientData/>
  </xdr:twoCellAnchor>
  <xdr:twoCellAnchor>
    <xdr:from>
      <xdr:col>4</xdr:col>
      <xdr:colOff>390526</xdr:colOff>
      <xdr:row>7</xdr:row>
      <xdr:rowOff>0</xdr:rowOff>
    </xdr:from>
    <xdr:to>
      <xdr:col>6</xdr:col>
      <xdr:colOff>9526</xdr:colOff>
      <xdr:row>8</xdr:row>
      <xdr:rowOff>9525</xdr:rowOff>
    </xdr:to>
    <xdr:sp macro="" textlink="">
      <xdr:nvSpPr>
        <xdr:cNvPr id="22" name="Retângulo de cantos arredondados 21"/>
        <xdr:cNvSpPr/>
      </xdr:nvSpPr>
      <xdr:spPr>
        <a:xfrm>
          <a:off x="1857376" y="1352550"/>
          <a:ext cx="457200" cy="200025"/>
        </a:xfrm>
        <a:prstGeom prst="roundRect">
          <a:avLst/>
        </a:prstGeom>
        <a:solidFill>
          <a:schemeClr val="accent6">
            <a:lumMod val="40000"/>
            <a:lumOff val="60000"/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400051</xdr:colOff>
      <xdr:row>10</xdr:row>
      <xdr:rowOff>0</xdr:rowOff>
    </xdr:from>
    <xdr:to>
      <xdr:col>6</xdr:col>
      <xdr:colOff>19051</xdr:colOff>
      <xdr:row>11</xdr:row>
      <xdr:rowOff>9525</xdr:rowOff>
    </xdr:to>
    <xdr:sp macro="" textlink="">
      <xdr:nvSpPr>
        <xdr:cNvPr id="23" name="Retângulo de cantos arredondados 22"/>
        <xdr:cNvSpPr/>
      </xdr:nvSpPr>
      <xdr:spPr>
        <a:xfrm>
          <a:off x="1866901" y="1924050"/>
          <a:ext cx="457200" cy="200025"/>
        </a:xfrm>
        <a:prstGeom prst="roundRect">
          <a:avLst/>
        </a:prstGeom>
        <a:solidFill>
          <a:schemeClr val="accent6">
            <a:lumMod val="40000"/>
            <a:lumOff val="60000"/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400051</xdr:colOff>
      <xdr:row>14</xdr:row>
      <xdr:rowOff>180975</xdr:rowOff>
    </xdr:from>
    <xdr:to>
      <xdr:col>4</xdr:col>
      <xdr:colOff>19051</xdr:colOff>
      <xdr:row>16</xdr:row>
      <xdr:rowOff>0</xdr:rowOff>
    </xdr:to>
    <xdr:sp macro="" textlink="">
      <xdr:nvSpPr>
        <xdr:cNvPr id="24" name="Retângulo de cantos arredondados 23"/>
        <xdr:cNvSpPr/>
      </xdr:nvSpPr>
      <xdr:spPr>
        <a:xfrm>
          <a:off x="1028701" y="2867025"/>
          <a:ext cx="457200" cy="200025"/>
        </a:xfrm>
        <a:prstGeom prst="roundRect">
          <a:avLst/>
        </a:prstGeom>
        <a:solidFill>
          <a:schemeClr val="accent6">
            <a:lumMod val="40000"/>
            <a:lumOff val="60000"/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400051</xdr:colOff>
      <xdr:row>14</xdr:row>
      <xdr:rowOff>0</xdr:rowOff>
    </xdr:from>
    <xdr:to>
      <xdr:col>6</xdr:col>
      <xdr:colOff>19051</xdr:colOff>
      <xdr:row>15</xdr:row>
      <xdr:rowOff>9525</xdr:rowOff>
    </xdr:to>
    <xdr:sp macro="" textlink="">
      <xdr:nvSpPr>
        <xdr:cNvPr id="25" name="Retângulo de cantos arredondados 24"/>
        <xdr:cNvSpPr/>
      </xdr:nvSpPr>
      <xdr:spPr>
        <a:xfrm>
          <a:off x="1866901" y="2686050"/>
          <a:ext cx="457200" cy="200025"/>
        </a:xfrm>
        <a:prstGeom prst="roundRect">
          <a:avLst/>
        </a:prstGeom>
        <a:solidFill>
          <a:schemeClr val="accent6">
            <a:lumMod val="40000"/>
            <a:lumOff val="60000"/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</xdr:col>
      <xdr:colOff>381001</xdr:colOff>
      <xdr:row>15</xdr:row>
      <xdr:rowOff>0</xdr:rowOff>
    </xdr:from>
    <xdr:to>
      <xdr:col>10</xdr:col>
      <xdr:colOff>1</xdr:colOff>
      <xdr:row>16</xdr:row>
      <xdr:rowOff>9525</xdr:rowOff>
    </xdr:to>
    <xdr:sp macro="" textlink="">
      <xdr:nvSpPr>
        <xdr:cNvPr id="26" name="Retângulo de cantos arredondados 25"/>
        <xdr:cNvSpPr/>
      </xdr:nvSpPr>
      <xdr:spPr>
        <a:xfrm>
          <a:off x="3524251" y="2876550"/>
          <a:ext cx="457200" cy="200025"/>
        </a:xfrm>
        <a:prstGeom prst="roundRect">
          <a:avLst/>
        </a:prstGeom>
        <a:solidFill>
          <a:schemeClr val="accent6">
            <a:lumMod val="40000"/>
            <a:lumOff val="60000"/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381001</xdr:colOff>
      <xdr:row>18</xdr:row>
      <xdr:rowOff>180975</xdr:rowOff>
    </xdr:from>
    <xdr:to>
      <xdr:col>4</xdr:col>
      <xdr:colOff>1</xdr:colOff>
      <xdr:row>20</xdr:row>
      <xdr:rowOff>0</xdr:rowOff>
    </xdr:to>
    <xdr:sp macro="" textlink="">
      <xdr:nvSpPr>
        <xdr:cNvPr id="27" name="Retângulo de cantos arredondados 26"/>
        <xdr:cNvSpPr/>
      </xdr:nvSpPr>
      <xdr:spPr>
        <a:xfrm>
          <a:off x="1009651" y="3629025"/>
          <a:ext cx="457200" cy="200025"/>
        </a:xfrm>
        <a:prstGeom prst="roundRect">
          <a:avLst/>
        </a:prstGeom>
        <a:solidFill>
          <a:schemeClr val="accent6">
            <a:lumMod val="40000"/>
            <a:lumOff val="60000"/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381001</xdr:colOff>
      <xdr:row>17</xdr:row>
      <xdr:rowOff>180975</xdr:rowOff>
    </xdr:from>
    <xdr:to>
      <xdr:col>7</xdr:col>
      <xdr:colOff>1</xdr:colOff>
      <xdr:row>19</xdr:row>
      <xdr:rowOff>0</xdr:rowOff>
    </xdr:to>
    <xdr:sp macro="" textlink="">
      <xdr:nvSpPr>
        <xdr:cNvPr id="28" name="Retângulo de cantos arredondados 27"/>
        <xdr:cNvSpPr/>
      </xdr:nvSpPr>
      <xdr:spPr>
        <a:xfrm>
          <a:off x="2266951" y="3438525"/>
          <a:ext cx="457200" cy="200025"/>
        </a:xfrm>
        <a:prstGeom prst="roundRect">
          <a:avLst/>
        </a:prstGeom>
        <a:solidFill>
          <a:schemeClr val="accent6">
            <a:lumMod val="40000"/>
            <a:lumOff val="60000"/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</xdr:col>
      <xdr:colOff>381001</xdr:colOff>
      <xdr:row>22</xdr:row>
      <xdr:rowOff>180975</xdr:rowOff>
    </xdr:from>
    <xdr:to>
      <xdr:col>5</xdr:col>
      <xdr:colOff>1</xdr:colOff>
      <xdr:row>24</xdr:row>
      <xdr:rowOff>0</xdr:rowOff>
    </xdr:to>
    <xdr:sp macro="" textlink="">
      <xdr:nvSpPr>
        <xdr:cNvPr id="29" name="Retângulo de cantos arredondados 28"/>
        <xdr:cNvSpPr/>
      </xdr:nvSpPr>
      <xdr:spPr>
        <a:xfrm>
          <a:off x="1428751" y="4391025"/>
          <a:ext cx="457200" cy="200025"/>
        </a:xfrm>
        <a:prstGeom prst="roundRect">
          <a:avLst/>
        </a:prstGeom>
        <a:solidFill>
          <a:schemeClr val="accent6">
            <a:lumMod val="40000"/>
            <a:lumOff val="60000"/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390526</xdr:colOff>
      <xdr:row>22</xdr:row>
      <xdr:rowOff>0</xdr:rowOff>
    </xdr:from>
    <xdr:to>
      <xdr:col>8</xdr:col>
      <xdr:colOff>9526</xdr:colOff>
      <xdr:row>23</xdr:row>
      <xdr:rowOff>9525</xdr:rowOff>
    </xdr:to>
    <xdr:sp macro="" textlink="">
      <xdr:nvSpPr>
        <xdr:cNvPr id="30" name="Retângulo de cantos arredondados 29"/>
        <xdr:cNvSpPr/>
      </xdr:nvSpPr>
      <xdr:spPr>
        <a:xfrm>
          <a:off x="2695576" y="4210050"/>
          <a:ext cx="457200" cy="200025"/>
        </a:xfrm>
        <a:prstGeom prst="roundRect">
          <a:avLst/>
        </a:prstGeom>
        <a:solidFill>
          <a:schemeClr val="accent6">
            <a:lumMod val="40000"/>
            <a:lumOff val="60000"/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390526</xdr:colOff>
      <xdr:row>25</xdr:row>
      <xdr:rowOff>180975</xdr:rowOff>
    </xdr:from>
    <xdr:to>
      <xdr:col>7</xdr:col>
      <xdr:colOff>9526</xdr:colOff>
      <xdr:row>27</xdr:row>
      <xdr:rowOff>0</xdr:rowOff>
    </xdr:to>
    <xdr:sp macro="" textlink="">
      <xdr:nvSpPr>
        <xdr:cNvPr id="31" name="Retângulo de cantos arredondados 30"/>
        <xdr:cNvSpPr/>
      </xdr:nvSpPr>
      <xdr:spPr>
        <a:xfrm>
          <a:off x="2276476" y="4962525"/>
          <a:ext cx="457200" cy="200025"/>
        </a:xfrm>
        <a:prstGeom prst="roundRect">
          <a:avLst/>
        </a:prstGeom>
        <a:solidFill>
          <a:schemeClr val="accent6">
            <a:lumMod val="40000"/>
            <a:lumOff val="60000"/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381001</xdr:colOff>
      <xdr:row>26</xdr:row>
      <xdr:rowOff>0</xdr:rowOff>
    </xdr:from>
    <xdr:to>
      <xdr:col>11</xdr:col>
      <xdr:colOff>1</xdr:colOff>
      <xdr:row>27</xdr:row>
      <xdr:rowOff>9525</xdr:rowOff>
    </xdr:to>
    <xdr:sp macro="" textlink="">
      <xdr:nvSpPr>
        <xdr:cNvPr id="32" name="Retângulo de cantos arredondados 31"/>
        <xdr:cNvSpPr/>
      </xdr:nvSpPr>
      <xdr:spPr>
        <a:xfrm>
          <a:off x="3943351" y="4972050"/>
          <a:ext cx="457200" cy="200025"/>
        </a:xfrm>
        <a:prstGeom prst="roundRect">
          <a:avLst/>
        </a:prstGeom>
        <a:solidFill>
          <a:schemeClr val="accent6">
            <a:lumMod val="40000"/>
            <a:lumOff val="60000"/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400051</xdr:colOff>
      <xdr:row>28</xdr:row>
      <xdr:rowOff>0</xdr:rowOff>
    </xdr:from>
    <xdr:to>
      <xdr:col>6</xdr:col>
      <xdr:colOff>19051</xdr:colOff>
      <xdr:row>29</xdr:row>
      <xdr:rowOff>9525</xdr:rowOff>
    </xdr:to>
    <xdr:sp macro="" textlink="">
      <xdr:nvSpPr>
        <xdr:cNvPr id="33" name="Retângulo de cantos arredondados 32"/>
        <xdr:cNvSpPr/>
      </xdr:nvSpPr>
      <xdr:spPr>
        <a:xfrm>
          <a:off x="1866901" y="5353050"/>
          <a:ext cx="457200" cy="200025"/>
        </a:xfrm>
        <a:prstGeom prst="roundRect">
          <a:avLst/>
        </a:prstGeom>
        <a:solidFill>
          <a:schemeClr val="accent6">
            <a:lumMod val="40000"/>
            <a:lumOff val="60000"/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390526</xdr:colOff>
      <xdr:row>29</xdr:row>
      <xdr:rowOff>180975</xdr:rowOff>
    </xdr:from>
    <xdr:to>
      <xdr:col>8</xdr:col>
      <xdr:colOff>9526</xdr:colOff>
      <xdr:row>31</xdr:row>
      <xdr:rowOff>0</xdr:rowOff>
    </xdr:to>
    <xdr:sp macro="" textlink="">
      <xdr:nvSpPr>
        <xdr:cNvPr id="34" name="Retângulo de cantos arredondados 33"/>
        <xdr:cNvSpPr/>
      </xdr:nvSpPr>
      <xdr:spPr>
        <a:xfrm>
          <a:off x="2695576" y="5724525"/>
          <a:ext cx="457200" cy="200025"/>
        </a:xfrm>
        <a:prstGeom prst="roundRect">
          <a:avLst/>
        </a:prstGeom>
        <a:solidFill>
          <a:schemeClr val="accent6">
            <a:lumMod val="40000"/>
            <a:lumOff val="60000"/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219075</xdr:colOff>
      <xdr:row>2</xdr:row>
      <xdr:rowOff>9525</xdr:rowOff>
    </xdr:from>
    <xdr:to>
      <xdr:col>5</xdr:col>
      <xdr:colOff>219075</xdr:colOff>
      <xdr:row>3</xdr:row>
      <xdr:rowOff>180975</xdr:rowOff>
    </xdr:to>
    <xdr:cxnSp macro="">
      <xdr:nvCxnSpPr>
        <xdr:cNvPr id="2" name="Conector de seta reta 1"/>
        <xdr:cNvCxnSpPr/>
      </xdr:nvCxnSpPr>
      <xdr:spPr>
        <a:xfrm>
          <a:off x="2105025" y="409575"/>
          <a:ext cx="0" cy="361950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200025</xdr:colOff>
      <xdr:row>5</xdr:row>
      <xdr:rowOff>0</xdr:rowOff>
    </xdr:from>
    <xdr:to>
      <xdr:col>5</xdr:col>
      <xdr:colOff>209550</xdr:colOff>
      <xdr:row>7</xdr:row>
      <xdr:rowOff>0</xdr:rowOff>
    </xdr:to>
    <xdr:cxnSp macro="">
      <xdr:nvCxnSpPr>
        <xdr:cNvPr id="3" name="Conector de seta reta 2"/>
        <xdr:cNvCxnSpPr/>
      </xdr:nvCxnSpPr>
      <xdr:spPr>
        <a:xfrm>
          <a:off x="2085975" y="971550"/>
          <a:ext cx="9525" cy="381000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219075</xdr:colOff>
      <xdr:row>8</xdr:row>
      <xdr:rowOff>9525</xdr:rowOff>
    </xdr:from>
    <xdr:to>
      <xdr:col>5</xdr:col>
      <xdr:colOff>219075</xdr:colOff>
      <xdr:row>9</xdr:row>
      <xdr:rowOff>190500</xdr:rowOff>
    </xdr:to>
    <xdr:cxnSp macro="">
      <xdr:nvCxnSpPr>
        <xdr:cNvPr id="4" name="Conector de seta reta 3"/>
        <xdr:cNvCxnSpPr/>
      </xdr:nvCxnSpPr>
      <xdr:spPr>
        <a:xfrm>
          <a:off x="2105025" y="1552575"/>
          <a:ext cx="0" cy="371475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209550</xdr:colOff>
      <xdr:row>11</xdr:row>
      <xdr:rowOff>0</xdr:rowOff>
    </xdr:from>
    <xdr:to>
      <xdr:col>5</xdr:col>
      <xdr:colOff>209550</xdr:colOff>
      <xdr:row>14</xdr:row>
      <xdr:rowOff>0</xdr:rowOff>
    </xdr:to>
    <xdr:cxnSp macro="">
      <xdr:nvCxnSpPr>
        <xdr:cNvPr id="5" name="Conector de seta reta 4"/>
        <xdr:cNvCxnSpPr/>
      </xdr:nvCxnSpPr>
      <xdr:spPr>
        <a:xfrm>
          <a:off x="2095500" y="2114550"/>
          <a:ext cx="0" cy="571500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200025</xdr:colOff>
      <xdr:row>15</xdr:row>
      <xdr:rowOff>9525</xdr:rowOff>
    </xdr:from>
    <xdr:to>
      <xdr:col>6</xdr:col>
      <xdr:colOff>228600</xdr:colOff>
      <xdr:row>17</xdr:row>
      <xdr:rowOff>180975</xdr:rowOff>
    </xdr:to>
    <xdr:cxnSp macro="">
      <xdr:nvCxnSpPr>
        <xdr:cNvPr id="6" name="Conector de seta reta 5"/>
        <xdr:cNvCxnSpPr/>
      </xdr:nvCxnSpPr>
      <xdr:spPr>
        <a:xfrm>
          <a:off x="2085975" y="2886075"/>
          <a:ext cx="447675" cy="552450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219075</xdr:colOff>
      <xdr:row>15</xdr:row>
      <xdr:rowOff>19050</xdr:rowOff>
    </xdr:from>
    <xdr:to>
      <xdr:col>5</xdr:col>
      <xdr:colOff>209551</xdr:colOff>
      <xdr:row>23</xdr:row>
      <xdr:rowOff>9525</xdr:rowOff>
    </xdr:to>
    <xdr:cxnSp macro="">
      <xdr:nvCxnSpPr>
        <xdr:cNvPr id="7" name="Conector de seta reta 6"/>
        <xdr:cNvCxnSpPr/>
      </xdr:nvCxnSpPr>
      <xdr:spPr>
        <a:xfrm flipH="1">
          <a:off x="1685925" y="2895600"/>
          <a:ext cx="409576" cy="1514475"/>
        </a:xfrm>
        <a:prstGeom prst="straightConnector1">
          <a:avLst/>
        </a:prstGeom>
        <a:ln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228600</xdr:colOff>
      <xdr:row>11</xdr:row>
      <xdr:rowOff>0</xdr:rowOff>
    </xdr:from>
    <xdr:to>
      <xdr:col>9</xdr:col>
      <xdr:colOff>228600</xdr:colOff>
      <xdr:row>14</xdr:row>
      <xdr:rowOff>190500</xdr:rowOff>
    </xdr:to>
    <xdr:cxnSp macro="">
      <xdr:nvCxnSpPr>
        <xdr:cNvPr id="8" name="Conector de seta reta 7"/>
        <xdr:cNvCxnSpPr/>
      </xdr:nvCxnSpPr>
      <xdr:spPr>
        <a:xfrm>
          <a:off x="2114550" y="2114550"/>
          <a:ext cx="1676400" cy="762000"/>
        </a:xfrm>
        <a:prstGeom prst="straightConnector1">
          <a:avLst/>
        </a:prstGeom>
        <a:ln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200025</xdr:colOff>
      <xdr:row>16</xdr:row>
      <xdr:rowOff>19050</xdr:rowOff>
    </xdr:from>
    <xdr:to>
      <xdr:col>9</xdr:col>
      <xdr:colOff>219075</xdr:colOff>
      <xdr:row>21</xdr:row>
      <xdr:rowOff>190500</xdr:rowOff>
    </xdr:to>
    <xdr:cxnSp macro="">
      <xdr:nvCxnSpPr>
        <xdr:cNvPr id="9" name="Conector de seta reta 8"/>
        <xdr:cNvCxnSpPr/>
      </xdr:nvCxnSpPr>
      <xdr:spPr>
        <a:xfrm flipH="1">
          <a:off x="2924175" y="3086100"/>
          <a:ext cx="857250" cy="1123950"/>
        </a:xfrm>
        <a:prstGeom prst="straightConnector1">
          <a:avLst/>
        </a:prstGeom>
        <a:ln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228600</xdr:colOff>
      <xdr:row>23</xdr:row>
      <xdr:rowOff>0</xdr:rowOff>
    </xdr:from>
    <xdr:to>
      <xdr:col>7</xdr:col>
      <xdr:colOff>219075</xdr:colOff>
      <xdr:row>26</xdr:row>
      <xdr:rowOff>0</xdr:rowOff>
    </xdr:to>
    <xdr:cxnSp macro="">
      <xdr:nvCxnSpPr>
        <xdr:cNvPr id="10" name="Conector de seta reta 9"/>
        <xdr:cNvCxnSpPr/>
      </xdr:nvCxnSpPr>
      <xdr:spPr>
        <a:xfrm flipH="1">
          <a:off x="2533650" y="4400550"/>
          <a:ext cx="409575" cy="571500"/>
        </a:xfrm>
        <a:prstGeom prst="straightConnector1">
          <a:avLst/>
        </a:prstGeom>
        <a:ln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238125</xdr:colOff>
      <xdr:row>22</xdr:row>
      <xdr:rowOff>190500</xdr:rowOff>
    </xdr:from>
    <xdr:to>
      <xdr:col>10</xdr:col>
      <xdr:colOff>219075</xdr:colOff>
      <xdr:row>25</xdr:row>
      <xdr:rowOff>190500</xdr:rowOff>
    </xdr:to>
    <xdr:cxnSp macro="">
      <xdr:nvCxnSpPr>
        <xdr:cNvPr id="11" name="Conector de seta reta 10"/>
        <xdr:cNvCxnSpPr/>
      </xdr:nvCxnSpPr>
      <xdr:spPr>
        <a:xfrm>
          <a:off x="2962275" y="4400550"/>
          <a:ext cx="1238250" cy="571500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209550</xdr:colOff>
      <xdr:row>27</xdr:row>
      <xdr:rowOff>9525</xdr:rowOff>
    </xdr:from>
    <xdr:to>
      <xdr:col>7</xdr:col>
      <xdr:colOff>228600</xdr:colOff>
      <xdr:row>29</xdr:row>
      <xdr:rowOff>190500</xdr:rowOff>
    </xdr:to>
    <xdr:cxnSp macro="">
      <xdr:nvCxnSpPr>
        <xdr:cNvPr id="12" name="Conector de seta reta 11"/>
        <xdr:cNvCxnSpPr/>
      </xdr:nvCxnSpPr>
      <xdr:spPr>
        <a:xfrm>
          <a:off x="2514600" y="5172075"/>
          <a:ext cx="438150" cy="561975"/>
        </a:xfrm>
        <a:prstGeom prst="straightConnector1">
          <a:avLst/>
        </a:prstGeom>
        <a:ln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238125</xdr:colOff>
      <xdr:row>27</xdr:row>
      <xdr:rowOff>9525</xdr:rowOff>
    </xdr:from>
    <xdr:to>
      <xdr:col>10</xdr:col>
      <xdr:colOff>228600</xdr:colOff>
      <xdr:row>30</xdr:row>
      <xdr:rowOff>0</xdr:rowOff>
    </xdr:to>
    <xdr:cxnSp macro="">
      <xdr:nvCxnSpPr>
        <xdr:cNvPr id="13" name="Conector de seta reta 12"/>
        <xdr:cNvCxnSpPr/>
      </xdr:nvCxnSpPr>
      <xdr:spPr>
        <a:xfrm flipH="1">
          <a:off x="2962275" y="5172075"/>
          <a:ext cx="1247775" cy="561975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200025</xdr:colOff>
      <xdr:row>31</xdr:row>
      <xdr:rowOff>0</xdr:rowOff>
    </xdr:from>
    <xdr:to>
      <xdr:col>7</xdr:col>
      <xdr:colOff>209550</xdr:colOff>
      <xdr:row>33</xdr:row>
      <xdr:rowOff>9525</xdr:rowOff>
    </xdr:to>
    <xdr:cxnSp macro="">
      <xdr:nvCxnSpPr>
        <xdr:cNvPr id="14" name="Conector de seta reta 13"/>
        <xdr:cNvCxnSpPr/>
      </xdr:nvCxnSpPr>
      <xdr:spPr>
        <a:xfrm flipH="1">
          <a:off x="2505075" y="5924550"/>
          <a:ext cx="428625" cy="390525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219075</xdr:colOff>
      <xdr:row>28</xdr:row>
      <xdr:rowOff>190500</xdr:rowOff>
    </xdr:from>
    <xdr:to>
      <xdr:col>6</xdr:col>
      <xdr:colOff>200025</xdr:colOff>
      <xdr:row>33</xdr:row>
      <xdr:rowOff>0</xdr:rowOff>
    </xdr:to>
    <xdr:cxnSp macro="">
      <xdr:nvCxnSpPr>
        <xdr:cNvPr id="15" name="Conector de seta reta 14"/>
        <xdr:cNvCxnSpPr/>
      </xdr:nvCxnSpPr>
      <xdr:spPr>
        <a:xfrm>
          <a:off x="2105025" y="5543550"/>
          <a:ext cx="400050" cy="762000"/>
        </a:xfrm>
        <a:prstGeom prst="straightConnector1">
          <a:avLst/>
        </a:prstGeom>
        <a:ln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219075</xdr:colOff>
      <xdr:row>24</xdr:row>
      <xdr:rowOff>9525</xdr:rowOff>
    </xdr:from>
    <xdr:to>
      <xdr:col>5</xdr:col>
      <xdr:colOff>200025</xdr:colOff>
      <xdr:row>27</xdr:row>
      <xdr:rowOff>190500</xdr:rowOff>
    </xdr:to>
    <xdr:cxnSp macro="">
      <xdr:nvCxnSpPr>
        <xdr:cNvPr id="16" name="Conector de seta reta 15"/>
        <xdr:cNvCxnSpPr/>
      </xdr:nvCxnSpPr>
      <xdr:spPr>
        <a:xfrm>
          <a:off x="1685925" y="4600575"/>
          <a:ext cx="400050" cy="752475"/>
        </a:xfrm>
        <a:prstGeom prst="straightConnector1">
          <a:avLst/>
        </a:prstGeom>
        <a:ln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209550</xdr:colOff>
      <xdr:row>10</xdr:row>
      <xdr:rowOff>180975</xdr:rowOff>
    </xdr:from>
    <xdr:to>
      <xdr:col>5</xdr:col>
      <xdr:colOff>209550</xdr:colOff>
      <xdr:row>14</xdr:row>
      <xdr:rowOff>190500</xdr:rowOff>
    </xdr:to>
    <xdr:cxnSp macro="">
      <xdr:nvCxnSpPr>
        <xdr:cNvPr id="17" name="Conector de seta reta 16"/>
        <xdr:cNvCxnSpPr/>
      </xdr:nvCxnSpPr>
      <xdr:spPr>
        <a:xfrm flipH="1">
          <a:off x="1257300" y="2105025"/>
          <a:ext cx="838200" cy="771525"/>
        </a:xfrm>
        <a:prstGeom prst="straightConnector1">
          <a:avLst/>
        </a:prstGeom>
        <a:ln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190501</xdr:colOff>
      <xdr:row>16</xdr:row>
      <xdr:rowOff>0</xdr:rowOff>
    </xdr:from>
    <xdr:to>
      <xdr:col>3</xdr:col>
      <xdr:colOff>200025</xdr:colOff>
      <xdr:row>18</xdr:row>
      <xdr:rowOff>180975</xdr:rowOff>
    </xdr:to>
    <xdr:cxnSp macro="">
      <xdr:nvCxnSpPr>
        <xdr:cNvPr id="18" name="Conector de seta reta 17"/>
        <xdr:cNvCxnSpPr>
          <a:endCxn id="27" idx="0"/>
        </xdr:cNvCxnSpPr>
      </xdr:nvCxnSpPr>
      <xdr:spPr>
        <a:xfrm flipH="1">
          <a:off x="1238251" y="3067050"/>
          <a:ext cx="9524" cy="561975"/>
        </a:xfrm>
        <a:prstGeom prst="straightConnector1">
          <a:avLst/>
        </a:prstGeom>
        <a:ln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238125</xdr:colOff>
      <xdr:row>20</xdr:row>
      <xdr:rowOff>0</xdr:rowOff>
    </xdr:from>
    <xdr:to>
      <xdr:col>4</xdr:col>
      <xdr:colOff>238125</xdr:colOff>
      <xdr:row>22</xdr:row>
      <xdr:rowOff>180975</xdr:rowOff>
    </xdr:to>
    <xdr:cxnSp macro="">
      <xdr:nvCxnSpPr>
        <xdr:cNvPr id="19" name="Conector de seta reta 18"/>
        <xdr:cNvCxnSpPr/>
      </xdr:nvCxnSpPr>
      <xdr:spPr>
        <a:xfrm>
          <a:off x="1285875" y="3829050"/>
          <a:ext cx="419100" cy="561975"/>
        </a:xfrm>
        <a:prstGeom prst="straightConnector1">
          <a:avLst/>
        </a:prstGeom>
        <a:ln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209550</xdr:colOff>
      <xdr:row>19</xdr:row>
      <xdr:rowOff>0</xdr:rowOff>
    </xdr:from>
    <xdr:to>
      <xdr:col>7</xdr:col>
      <xdr:colOff>219075</xdr:colOff>
      <xdr:row>21</xdr:row>
      <xdr:rowOff>180975</xdr:rowOff>
    </xdr:to>
    <xdr:cxnSp macro="">
      <xdr:nvCxnSpPr>
        <xdr:cNvPr id="20" name="Conector de seta reta 19"/>
        <xdr:cNvCxnSpPr/>
      </xdr:nvCxnSpPr>
      <xdr:spPr>
        <a:xfrm>
          <a:off x="2514600" y="3638550"/>
          <a:ext cx="428625" cy="561975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390526</xdr:colOff>
      <xdr:row>3</xdr:row>
      <xdr:rowOff>180975</xdr:rowOff>
    </xdr:from>
    <xdr:to>
      <xdr:col>6</xdr:col>
      <xdr:colOff>9526</xdr:colOff>
      <xdr:row>5</xdr:row>
      <xdr:rowOff>0</xdr:rowOff>
    </xdr:to>
    <xdr:sp macro="" textlink="">
      <xdr:nvSpPr>
        <xdr:cNvPr id="21" name="Retângulo de cantos arredondados 20"/>
        <xdr:cNvSpPr/>
      </xdr:nvSpPr>
      <xdr:spPr>
        <a:xfrm>
          <a:off x="1857376" y="771525"/>
          <a:ext cx="457200" cy="200025"/>
        </a:xfrm>
        <a:prstGeom prst="roundRect">
          <a:avLst/>
        </a:prstGeom>
        <a:solidFill>
          <a:schemeClr val="accent6">
            <a:lumMod val="40000"/>
            <a:lumOff val="60000"/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390526</xdr:colOff>
      <xdr:row>7</xdr:row>
      <xdr:rowOff>0</xdr:rowOff>
    </xdr:from>
    <xdr:to>
      <xdr:col>6</xdr:col>
      <xdr:colOff>9526</xdr:colOff>
      <xdr:row>8</xdr:row>
      <xdr:rowOff>9525</xdr:rowOff>
    </xdr:to>
    <xdr:sp macro="" textlink="">
      <xdr:nvSpPr>
        <xdr:cNvPr id="22" name="Retângulo de cantos arredondados 21"/>
        <xdr:cNvSpPr/>
      </xdr:nvSpPr>
      <xdr:spPr>
        <a:xfrm>
          <a:off x="1857376" y="1352550"/>
          <a:ext cx="457200" cy="200025"/>
        </a:xfrm>
        <a:prstGeom prst="roundRect">
          <a:avLst/>
        </a:prstGeom>
        <a:solidFill>
          <a:schemeClr val="accent6">
            <a:lumMod val="40000"/>
            <a:lumOff val="60000"/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400051</xdr:colOff>
      <xdr:row>10</xdr:row>
      <xdr:rowOff>0</xdr:rowOff>
    </xdr:from>
    <xdr:to>
      <xdr:col>6</xdr:col>
      <xdr:colOff>19051</xdr:colOff>
      <xdr:row>11</xdr:row>
      <xdr:rowOff>9525</xdr:rowOff>
    </xdr:to>
    <xdr:sp macro="" textlink="">
      <xdr:nvSpPr>
        <xdr:cNvPr id="23" name="Retângulo de cantos arredondados 22"/>
        <xdr:cNvSpPr/>
      </xdr:nvSpPr>
      <xdr:spPr>
        <a:xfrm>
          <a:off x="1866901" y="1924050"/>
          <a:ext cx="457200" cy="200025"/>
        </a:xfrm>
        <a:prstGeom prst="roundRect">
          <a:avLst/>
        </a:prstGeom>
        <a:solidFill>
          <a:schemeClr val="accent6">
            <a:lumMod val="40000"/>
            <a:lumOff val="60000"/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400051</xdr:colOff>
      <xdr:row>14</xdr:row>
      <xdr:rowOff>180975</xdr:rowOff>
    </xdr:from>
    <xdr:to>
      <xdr:col>4</xdr:col>
      <xdr:colOff>19051</xdr:colOff>
      <xdr:row>16</xdr:row>
      <xdr:rowOff>0</xdr:rowOff>
    </xdr:to>
    <xdr:sp macro="" textlink="">
      <xdr:nvSpPr>
        <xdr:cNvPr id="24" name="Retângulo de cantos arredondados 23"/>
        <xdr:cNvSpPr/>
      </xdr:nvSpPr>
      <xdr:spPr>
        <a:xfrm>
          <a:off x="1028701" y="2867025"/>
          <a:ext cx="457200" cy="200025"/>
        </a:xfrm>
        <a:prstGeom prst="roundRect">
          <a:avLst/>
        </a:prstGeom>
        <a:solidFill>
          <a:schemeClr val="accent6">
            <a:lumMod val="40000"/>
            <a:lumOff val="60000"/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400051</xdr:colOff>
      <xdr:row>14</xdr:row>
      <xdr:rowOff>0</xdr:rowOff>
    </xdr:from>
    <xdr:to>
      <xdr:col>6</xdr:col>
      <xdr:colOff>19051</xdr:colOff>
      <xdr:row>15</xdr:row>
      <xdr:rowOff>9525</xdr:rowOff>
    </xdr:to>
    <xdr:sp macro="" textlink="">
      <xdr:nvSpPr>
        <xdr:cNvPr id="25" name="Retângulo de cantos arredondados 24"/>
        <xdr:cNvSpPr/>
      </xdr:nvSpPr>
      <xdr:spPr>
        <a:xfrm>
          <a:off x="1866901" y="2686050"/>
          <a:ext cx="457200" cy="200025"/>
        </a:xfrm>
        <a:prstGeom prst="roundRect">
          <a:avLst/>
        </a:prstGeom>
        <a:solidFill>
          <a:schemeClr val="accent6">
            <a:lumMod val="40000"/>
            <a:lumOff val="60000"/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</xdr:col>
      <xdr:colOff>390526</xdr:colOff>
      <xdr:row>15</xdr:row>
      <xdr:rowOff>0</xdr:rowOff>
    </xdr:from>
    <xdr:to>
      <xdr:col>10</xdr:col>
      <xdr:colOff>9526</xdr:colOff>
      <xdr:row>16</xdr:row>
      <xdr:rowOff>9525</xdr:rowOff>
    </xdr:to>
    <xdr:sp macro="" textlink="">
      <xdr:nvSpPr>
        <xdr:cNvPr id="26" name="Retângulo de cantos arredondados 25"/>
        <xdr:cNvSpPr/>
      </xdr:nvSpPr>
      <xdr:spPr>
        <a:xfrm>
          <a:off x="3533776" y="2876550"/>
          <a:ext cx="457200" cy="200025"/>
        </a:xfrm>
        <a:prstGeom prst="roundRect">
          <a:avLst/>
        </a:prstGeom>
        <a:solidFill>
          <a:schemeClr val="accent6">
            <a:lumMod val="40000"/>
            <a:lumOff val="60000"/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381001</xdr:colOff>
      <xdr:row>18</xdr:row>
      <xdr:rowOff>180975</xdr:rowOff>
    </xdr:from>
    <xdr:to>
      <xdr:col>4</xdr:col>
      <xdr:colOff>1</xdr:colOff>
      <xdr:row>20</xdr:row>
      <xdr:rowOff>0</xdr:rowOff>
    </xdr:to>
    <xdr:sp macro="" textlink="">
      <xdr:nvSpPr>
        <xdr:cNvPr id="27" name="Retângulo de cantos arredondados 26"/>
        <xdr:cNvSpPr/>
      </xdr:nvSpPr>
      <xdr:spPr>
        <a:xfrm>
          <a:off x="1009651" y="3629025"/>
          <a:ext cx="457200" cy="200025"/>
        </a:xfrm>
        <a:prstGeom prst="roundRect">
          <a:avLst/>
        </a:prstGeom>
        <a:solidFill>
          <a:schemeClr val="accent6">
            <a:lumMod val="40000"/>
            <a:lumOff val="60000"/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381001</xdr:colOff>
      <xdr:row>17</xdr:row>
      <xdr:rowOff>180975</xdr:rowOff>
    </xdr:from>
    <xdr:to>
      <xdr:col>7</xdr:col>
      <xdr:colOff>1</xdr:colOff>
      <xdr:row>19</xdr:row>
      <xdr:rowOff>0</xdr:rowOff>
    </xdr:to>
    <xdr:sp macro="" textlink="">
      <xdr:nvSpPr>
        <xdr:cNvPr id="28" name="Retângulo de cantos arredondados 27"/>
        <xdr:cNvSpPr/>
      </xdr:nvSpPr>
      <xdr:spPr>
        <a:xfrm>
          <a:off x="2266951" y="3438525"/>
          <a:ext cx="457200" cy="200025"/>
        </a:xfrm>
        <a:prstGeom prst="roundRect">
          <a:avLst/>
        </a:prstGeom>
        <a:solidFill>
          <a:schemeClr val="accent6">
            <a:lumMod val="40000"/>
            <a:lumOff val="60000"/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</xdr:col>
      <xdr:colOff>381001</xdr:colOff>
      <xdr:row>23</xdr:row>
      <xdr:rowOff>0</xdr:rowOff>
    </xdr:from>
    <xdr:to>
      <xdr:col>5</xdr:col>
      <xdr:colOff>1</xdr:colOff>
      <xdr:row>24</xdr:row>
      <xdr:rowOff>9525</xdr:rowOff>
    </xdr:to>
    <xdr:sp macro="" textlink="">
      <xdr:nvSpPr>
        <xdr:cNvPr id="29" name="Retângulo de cantos arredondados 28"/>
        <xdr:cNvSpPr/>
      </xdr:nvSpPr>
      <xdr:spPr>
        <a:xfrm>
          <a:off x="1428751" y="4400550"/>
          <a:ext cx="457200" cy="200025"/>
        </a:xfrm>
        <a:prstGeom prst="roundRect">
          <a:avLst/>
        </a:prstGeom>
        <a:solidFill>
          <a:schemeClr val="accent6">
            <a:lumMod val="40000"/>
            <a:lumOff val="60000"/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381001</xdr:colOff>
      <xdr:row>22</xdr:row>
      <xdr:rowOff>0</xdr:rowOff>
    </xdr:from>
    <xdr:to>
      <xdr:col>8</xdr:col>
      <xdr:colOff>1</xdr:colOff>
      <xdr:row>23</xdr:row>
      <xdr:rowOff>9525</xdr:rowOff>
    </xdr:to>
    <xdr:sp macro="" textlink="">
      <xdr:nvSpPr>
        <xdr:cNvPr id="30" name="Retângulo de cantos arredondados 29"/>
        <xdr:cNvSpPr/>
      </xdr:nvSpPr>
      <xdr:spPr>
        <a:xfrm>
          <a:off x="2686051" y="4210050"/>
          <a:ext cx="457200" cy="200025"/>
        </a:xfrm>
        <a:prstGeom prst="roundRect">
          <a:avLst/>
        </a:prstGeom>
        <a:solidFill>
          <a:schemeClr val="accent6">
            <a:lumMod val="40000"/>
            <a:lumOff val="60000"/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390526</xdr:colOff>
      <xdr:row>25</xdr:row>
      <xdr:rowOff>180975</xdr:rowOff>
    </xdr:from>
    <xdr:to>
      <xdr:col>7</xdr:col>
      <xdr:colOff>9526</xdr:colOff>
      <xdr:row>27</xdr:row>
      <xdr:rowOff>0</xdr:rowOff>
    </xdr:to>
    <xdr:sp macro="" textlink="">
      <xdr:nvSpPr>
        <xdr:cNvPr id="31" name="Retângulo de cantos arredondados 30"/>
        <xdr:cNvSpPr/>
      </xdr:nvSpPr>
      <xdr:spPr>
        <a:xfrm>
          <a:off x="2276476" y="4962525"/>
          <a:ext cx="457200" cy="200025"/>
        </a:xfrm>
        <a:prstGeom prst="roundRect">
          <a:avLst/>
        </a:prstGeom>
        <a:solidFill>
          <a:schemeClr val="accent6">
            <a:lumMod val="40000"/>
            <a:lumOff val="60000"/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381001</xdr:colOff>
      <xdr:row>26</xdr:row>
      <xdr:rowOff>0</xdr:rowOff>
    </xdr:from>
    <xdr:to>
      <xdr:col>11</xdr:col>
      <xdr:colOff>1</xdr:colOff>
      <xdr:row>27</xdr:row>
      <xdr:rowOff>9525</xdr:rowOff>
    </xdr:to>
    <xdr:sp macro="" textlink="">
      <xdr:nvSpPr>
        <xdr:cNvPr id="32" name="Retângulo de cantos arredondados 31"/>
        <xdr:cNvSpPr/>
      </xdr:nvSpPr>
      <xdr:spPr>
        <a:xfrm>
          <a:off x="3943351" y="4972050"/>
          <a:ext cx="457200" cy="200025"/>
        </a:xfrm>
        <a:prstGeom prst="roundRect">
          <a:avLst/>
        </a:prstGeom>
        <a:solidFill>
          <a:schemeClr val="accent6">
            <a:lumMod val="40000"/>
            <a:lumOff val="60000"/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400051</xdr:colOff>
      <xdr:row>28</xdr:row>
      <xdr:rowOff>0</xdr:rowOff>
    </xdr:from>
    <xdr:to>
      <xdr:col>6</xdr:col>
      <xdr:colOff>19051</xdr:colOff>
      <xdr:row>29</xdr:row>
      <xdr:rowOff>9525</xdr:rowOff>
    </xdr:to>
    <xdr:sp macro="" textlink="">
      <xdr:nvSpPr>
        <xdr:cNvPr id="33" name="Retângulo de cantos arredondados 32"/>
        <xdr:cNvSpPr/>
      </xdr:nvSpPr>
      <xdr:spPr>
        <a:xfrm>
          <a:off x="1866901" y="5353050"/>
          <a:ext cx="457200" cy="200025"/>
        </a:xfrm>
        <a:prstGeom prst="roundRect">
          <a:avLst/>
        </a:prstGeom>
        <a:solidFill>
          <a:schemeClr val="accent6">
            <a:lumMod val="40000"/>
            <a:lumOff val="60000"/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390526</xdr:colOff>
      <xdr:row>29</xdr:row>
      <xdr:rowOff>180975</xdr:rowOff>
    </xdr:from>
    <xdr:to>
      <xdr:col>8</xdr:col>
      <xdr:colOff>9526</xdr:colOff>
      <xdr:row>31</xdr:row>
      <xdr:rowOff>0</xdr:rowOff>
    </xdr:to>
    <xdr:sp macro="" textlink="">
      <xdr:nvSpPr>
        <xdr:cNvPr id="34" name="Retângulo de cantos arredondados 33"/>
        <xdr:cNvSpPr/>
      </xdr:nvSpPr>
      <xdr:spPr>
        <a:xfrm>
          <a:off x="2695576" y="5724525"/>
          <a:ext cx="457200" cy="200025"/>
        </a:xfrm>
        <a:prstGeom prst="roundRect">
          <a:avLst/>
        </a:prstGeom>
        <a:solidFill>
          <a:schemeClr val="accent6">
            <a:lumMod val="40000"/>
            <a:lumOff val="60000"/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219075</xdr:colOff>
      <xdr:row>2</xdr:row>
      <xdr:rowOff>9525</xdr:rowOff>
    </xdr:from>
    <xdr:to>
      <xdr:col>5</xdr:col>
      <xdr:colOff>219075</xdr:colOff>
      <xdr:row>3</xdr:row>
      <xdr:rowOff>180975</xdr:rowOff>
    </xdr:to>
    <xdr:cxnSp macro="">
      <xdr:nvCxnSpPr>
        <xdr:cNvPr id="2" name="Conector de seta reta 1"/>
        <xdr:cNvCxnSpPr/>
      </xdr:nvCxnSpPr>
      <xdr:spPr>
        <a:xfrm>
          <a:off x="2105025" y="409575"/>
          <a:ext cx="0" cy="361950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200025</xdr:colOff>
      <xdr:row>5</xdr:row>
      <xdr:rowOff>0</xdr:rowOff>
    </xdr:from>
    <xdr:to>
      <xdr:col>5</xdr:col>
      <xdr:colOff>209550</xdr:colOff>
      <xdr:row>7</xdr:row>
      <xdr:rowOff>0</xdr:rowOff>
    </xdr:to>
    <xdr:cxnSp macro="">
      <xdr:nvCxnSpPr>
        <xdr:cNvPr id="3" name="Conector de seta reta 2"/>
        <xdr:cNvCxnSpPr/>
      </xdr:nvCxnSpPr>
      <xdr:spPr>
        <a:xfrm>
          <a:off x="2085975" y="971550"/>
          <a:ext cx="9525" cy="381000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219075</xdr:colOff>
      <xdr:row>8</xdr:row>
      <xdr:rowOff>9525</xdr:rowOff>
    </xdr:from>
    <xdr:to>
      <xdr:col>5</xdr:col>
      <xdr:colOff>219075</xdr:colOff>
      <xdr:row>9</xdr:row>
      <xdr:rowOff>190500</xdr:rowOff>
    </xdr:to>
    <xdr:cxnSp macro="">
      <xdr:nvCxnSpPr>
        <xdr:cNvPr id="4" name="Conector de seta reta 3"/>
        <xdr:cNvCxnSpPr/>
      </xdr:nvCxnSpPr>
      <xdr:spPr>
        <a:xfrm>
          <a:off x="2105025" y="1552575"/>
          <a:ext cx="0" cy="371475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209550</xdr:colOff>
      <xdr:row>11</xdr:row>
      <xdr:rowOff>0</xdr:rowOff>
    </xdr:from>
    <xdr:to>
      <xdr:col>5</xdr:col>
      <xdr:colOff>209550</xdr:colOff>
      <xdr:row>14</xdr:row>
      <xdr:rowOff>0</xdr:rowOff>
    </xdr:to>
    <xdr:cxnSp macro="">
      <xdr:nvCxnSpPr>
        <xdr:cNvPr id="5" name="Conector de seta reta 4"/>
        <xdr:cNvCxnSpPr/>
      </xdr:nvCxnSpPr>
      <xdr:spPr>
        <a:xfrm>
          <a:off x="2095500" y="2114550"/>
          <a:ext cx="0" cy="571500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200025</xdr:colOff>
      <xdr:row>15</xdr:row>
      <xdr:rowOff>9525</xdr:rowOff>
    </xdr:from>
    <xdr:to>
      <xdr:col>6</xdr:col>
      <xdr:colOff>228600</xdr:colOff>
      <xdr:row>17</xdr:row>
      <xdr:rowOff>180975</xdr:rowOff>
    </xdr:to>
    <xdr:cxnSp macro="">
      <xdr:nvCxnSpPr>
        <xdr:cNvPr id="6" name="Conector de seta reta 5"/>
        <xdr:cNvCxnSpPr/>
      </xdr:nvCxnSpPr>
      <xdr:spPr>
        <a:xfrm>
          <a:off x="2085975" y="2886075"/>
          <a:ext cx="447675" cy="552450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219075</xdr:colOff>
      <xdr:row>15</xdr:row>
      <xdr:rowOff>19050</xdr:rowOff>
    </xdr:from>
    <xdr:to>
      <xdr:col>5</xdr:col>
      <xdr:colOff>209551</xdr:colOff>
      <xdr:row>23</xdr:row>
      <xdr:rowOff>9525</xdr:rowOff>
    </xdr:to>
    <xdr:cxnSp macro="">
      <xdr:nvCxnSpPr>
        <xdr:cNvPr id="7" name="Conector de seta reta 6"/>
        <xdr:cNvCxnSpPr/>
      </xdr:nvCxnSpPr>
      <xdr:spPr>
        <a:xfrm flipH="1">
          <a:off x="1685925" y="2895600"/>
          <a:ext cx="409576" cy="1514475"/>
        </a:xfrm>
        <a:prstGeom prst="straightConnector1">
          <a:avLst/>
        </a:prstGeom>
        <a:ln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228600</xdr:colOff>
      <xdr:row>11</xdr:row>
      <xdr:rowOff>0</xdr:rowOff>
    </xdr:from>
    <xdr:to>
      <xdr:col>9</xdr:col>
      <xdr:colOff>228600</xdr:colOff>
      <xdr:row>14</xdr:row>
      <xdr:rowOff>190500</xdr:rowOff>
    </xdr:to>
    <xdr:cxnSp macro="">
      <xdr:nvCxnSpPr>
        <xdr:cNvPr id="8" name="Conector de seta reta 7"/>
        <xdr:cNvCxnSpPr/>
      </xdr:nvCxnSpPr>
      <xdr:spPr>
        <a:xfrm>
          <a:off x="2114550" y="2114550"/>
          <a:ext cx="1676400" cy="762000"/>
        </a:xfrm>
        <a:prstGeom prst="straightConnector1">
          <a:avLst/>
        </a:prstGeom>
        <a:ln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200025</xdr:colOff>
      <xdr:row>16</xdr:row>
      <xdr:rowOff>19050</xdr:rowOff>
    </xdr:from>
    <xdr:to>
      <xdr:col>9</xdr:col>
      <xdr:colOff>219075</xdr:colOff>
      <xdr:row>21</xdr:row>
      <xdr:rowOff>190500</xdr:rowOff>
    </xdr:to>
    <xdr:cxnSp macro="">
      <xdr:nvCxnSpPr>
        <xdr:cNvPr id="9" name="Conector de seta reta 8"/>
        <xdr:cNvCxnSpPr/>
      </xdr:nvCxnSpPr>
      <xdr:spPr>
        <a:xfrm flipH="1">
          <a:off x="2924175" y="3086100"/>
          <a:ext cx="857250" cy="1123950"/>
        </a:xfrm>
        <a:prstGeom prst="straightConnector1">
          <a:avLst/>
        </a:prstGeom>
        <a:ln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219075</xdr:colOff>
      <xdr:row>22</xdr:row>
      <xdr:rowOff>190500</xdr:rowOff>
    </xdr:from>
    <xdr:to>
      <xdr:col>7</xdr:col>
      <xdr:colOff>209550</xdr:colOff>
      <xdr:row>26</xdr:row>
      <xdr:rowOff>0</xdr:rowOff>
    </xdr:to>
    <xdr:cxnSp macro="">
      <xdr:nvCxnSpPr>
        <xdr:cNvPr id="10" name="Conector de seta reta 9"/>
        <xdr:cNvCxnSpPr/>
      </xdr:nvCxnSpPr>
      <xdr:spPr>
        <a:xfrm flipH="1">
          <a:off x="2524125" y="4400550"/>
          <a:ext cx="409575" cy="571500"/>
        </a:xfrm>
        <a:prstGeom prst="straightConnector1">
          <a:avLst/>
        </a:prstGeom>
        <a:ln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238125</xdr:colOff>
      <xdr:row>22</xdr:row>
      <xdr:rowOff>190500</xdr:rowOff>
    </xdr:from>
    <xdr:to>
      <xdr:col>10</xdr:col>
      <xdr:colOff>219075</xdr:colOff>
      <xdr:row>25</xdr:row>
      <xdr:rowOff>190500</xdr:rowOff>
    </xdr:to>
    <xdr:cxnSp macro="">
      <xdr:nvCxnSpPr>
        <xdr:cNvPr id="11" name="Conector de seta reta 10"/>
        <xdr:cNvCxnSpPr/>
      </xdr:nvCxnSpPr>
      <xdr:spPr>
        <a:xfrm>
          <a:off x="2962275" y="4400550"/>
          <a:ext cx="1238250" cy="571500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209550</xdr:colOff>
      <xdr:row>27</xdr:row>
      <xdr:rowOff>9525</xdr:rowOff>
    </xdr:from>
    <xdr:to>
      <xdr:col>7</xdr:col>
      <xdr:colOff>228600</xdr:colOff>
      <xdr:row>29</xdr:row>
      <xdr:rowOff>190500</xdr:rowOff>
    </xdr:to>
    <xdr:cxnSp macro="">
      <xdr:nvCxnSpPr>
        <xdr:cNvPr id="12" name="Conector de seta reta 11"/>
        <xdr:cNvCxnSpPr/>
      </xdr:nvCxnSpPr>
      <xdr:spPr>
        <a:xfrm>
          <a:off x="2514600" y="5172075"/>
          <a:ext cx="438150" cy="561975"/>
        </a:xfrm>
        <a:prstGeom prst="straightConnector1">
          <a:avLst/>
        </a:prstGeom>
        <a:ln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238125</xdr:colOff>
      <xdr:row>27</xdr:row>
      <xdr:rowOff>9525</xdr:rowOff>
    </xdr:from>
    <xdr:to>
      <xdr:col>10</xdr:col>
      <xdr:colOff>228600</xdr:colOff>
      <xdr:row>30</xdr:row>
      <xdr:rowOff>0</xdr:rowOff>
    </xdr:to>
    <xdr:cxnSp macro="">
      <xdr:nvCxnSpPr>
        <xdr:cNvPr id="13" name="Conector de seta reta 12"/>
        <xdr:cNvCxnSpPr/>
      </xdr:nvCxnSpPr>
      <xdr:spPr>
        <a:xfrm flipH="1">
          <a:off x="2962275" y="5172075"/>
          <a:ext cx="1247775" cy="561975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200025</xdr:colOff>
      <xdr:row>31</xdr:row>
      <xdr:rowOff>0</xdr:rowOff>
    </xdr:from>
    <xdr:to>
      <xdr:col>7</xdr:col>
      <xdr:colOff>209550</xdr:colOff>
      <xdr:row>33</xdr:row>
      <xdr:rowOff>9525</xdr:rowOff>
    </xdr:to>
    <xdr:cxnSp macro="">
      <xdr:nvCxnSpPr>
        <xdr:cNvPr id="14" name="Conector de seta reta 13"/>
        <xdr:cNvCxnSpPr/>
      </xdr:nvCxnSpPr>
      <xdr:spPr>
        <a:xfrm flipH="1">
          <a:off x="2505075" y="5924550"/>
          <a:ext cx="428625" cy="400050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219075</xdr:colOff>
      <xdr:row>28</xdr:row>
      <xdr:rowOff>190500</xdr:rowOff>
    </xdr:from>
    <xdr:to>
      <xdr:col>6</xdr:col>
      <xdr:colOff>200025</xdr:colOff>
      <xdr:row>33</xdr:row>
      <xdr:rowOff>0</xdr:rowOff>
    </xdr:to>
    <xdr:cxnSp macro="">
      <xdr:nvCxnSpPr>
        <xdr:cNvPr id="15" name="Conector de seta reta 14"/>
        <xdr:cNvCxnSpPr/>
      </xdr:nvCxnSpPr>
      <xdr:spPr>
        <a:xfrm>
          <a:off x="2105025" y="5543550"/>
          <a:ext cx="400050" cy="771525"/>
        </a:xfrm>
        <a:prstGeom prst="straightConnector1">
          <a:avLst/>
        </a:prstGeom>
        <a:ln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219075</xdr:colOff>
      <xdr:row>24</xdr:row>
      <xdr:rowOff>9525</xdr:rowOff>
    </xdr:from>
    <xdr:to>
      <xdr:col>5</xdr:col>
      <xdr:colOff>200025</xdr:colOff>
      <xdr:row>27</xdr:row>
      <xdr:rowOff>190500</xdr:rowOff>
    </xdr:to>
    <xdr:cxnSp macro="">
      <xdr:nvCxnSpPr>
        <xdr:cNvPr id="16" name="Conector de seta reta 15"/>
        <xdr:cNvCxnSpPr/>
      </xdr:nvCxnSpPr>
      <xdr:spPr>
        <a:xfrm>
          <a:off x="1685925" y="4600575"/>
          <a:ext cx="400050" cy="752475"/>
        </a:xfrm>
        <a:prstGeom prst="straightConnector1">
          <a:avLst/>
        </a:prstGeom>
        <a:ln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209550</xdr:colOff>
      <xdr:row>10</xdr:row>
      <xdr:rowOff>180975</xdr:rowOff>
    </xdr:from>
    <xdr:to>
      <xdr:col>5</xdr:col>
      <xdr:colOff>209550</xdr:colOff>
      <xdr:row>14</xdr:row>
      <xdr:rowOff>190500</xdr:rowOff>
    </xdr:to>
    <xdr:cxnSp macro="">
      <xdr:nvCxnSpPr>
        <xdr:cNvPr id="17" name="Conector de seta reta 16"/>
        <xdr:cNvCxnSpPr/>
      </xdr:nvCxnSpPr>
      <xdr:spPr>
        <a:xfrm flipH="1">
          <a:off x="1257300" y="2105025"/>
          <a:ext cx="838200" cy="771525"/>
        </a:xfrm>
        <a:prstGeom prst="straightConnector1">
          <a:avLst/>
        </a:prstGeom>
        <a:ln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190501</xdr:colOff>
      <xdr:row>16</xdr:row>
      <xdr:rowOff>0</xdr:rowOff>
    </xdr:from>
    <xdr:to>
      <xdr:col>3</xdr:col>
      <xdr:colOff>200025</xdr:colOff>
      <xdr:row>18</xdr:row>
      <xdr:rowOff>180975</xdr:rowOff>
    </xdr:to>
    <xdr:cxnSp macro="">
      <xdr:nvCxnSpPr>
        <xdr:cNvPr id="18" name="Conector de seta reta 17"/>
        <xdr:cNvCxnSpPr>
          <a:endCxn id="27" idx="0"/>
        </xdr:cNvCxnSpPr>
      </xdr:nvCxnSpPr>
      <xdr:spPr>
        <a:xfrm flipH="1">
          <a:off x="1238251" y="3067050"/>
          <a:ext cx="9524" cy="561975"/>
        </a:xfrm>
        <a:prstGeom prst="straightConnector1">
          <a:avLst/>
        </a:prstGeom>
        <a:ln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238125</xdr:colOff>
      <xdr:row>20</xdr:row>
      <xdr:rowOff>0</xdr:rowOff>
    </xdr:from>
    <xdr:to>
      <xdr:col>4</xdr:col>
      <xdr:colOff>238125</xdr:colOff>
      <xdr:row>22</xdr:row>
      <xdr:rowOff>180975</xdr:rowOff>
    </xdr:to>
    <xdr:cxnSp macro="">
      <xdr:nvCxnSpPr>
        <xdr:cNvPr id="19" name="Conector de seta reta 18"/>
        <xdr:cNvCxnSpPr/>
      </xdr:nvCxnSpPr>
      <xdr:spPr>
        <a:xfrm>
          <a:off x="1285875" y="3829050"/>
          <a:ext cx="419100" cy="561975"/>
        </a:xfrm>
        <a:prstGeom prst="straightConnector1">
          <a:avLst/>
        </a:prstGeom>
        <a:ln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209550</xdr:colOff>
      <xdr:row>19</xdr:row>
      <xdr:rowOff>0</xdr:rowOff>
    </xdr:from>
    <xdr:to>
      <xdr:col>7</xdr:col>
      <xdr:colOff>219075</xdr:colOff>
      <xdr:row>21</xdr:row>
      <xdr:rowOff>180975</xdr:rowOff>
    </xdr:to>
    <xdr:cxnSp macro="">
      <xdr:nvCxnSpPr>
        <xdr:cNvPr id="20" name="Conector de seta reta 19"/>
        <xdr:cNvCxnSpPr/>
      </xdr:nvCxnSpPr>
      <xdr:spPr>
        <a:xfrm>
          <a:off x="2514600" y="3638550"/>
          <a:ext cx="428625" cy="561975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390526</xdr:colOff>
      <xdr:row>3</xdr:row>
      <xdr:rowOff>180975</xdr:rowOff>
    </xdr:from>
    <xdr:to>
      <xdr:col>6</xdr:col>
      <xdr:colOff>9526</xdr:colOff>
      <xdr:row>5</xdr:row>
      <xdr:rowOff>0</xdr:rowOff>
    </xdr:to>
    <xdr:sp macro="" textlink="">
      <xdr:nvSpPr>
        <xdr:cNvPr id="21" name="Retângulo de cantos arredondados 20"/>
        <xdr:cNvSpPr/>
      </xdr:nvSpPr>
      <xdr:spPr>
        <a:xfrm>
          <a:off x="1857376" y="771525"/>
          <a:ext cx="457200" cy="200025"/>
        </a:xfrm>
        <a:prstGeom prst="roundRect">
          <a:avLst/>
        </a:prstGeom>
        <a:solidFill>
          <a:schemeClr val="accent6">
            <a:lumMod val="40000"/>
            <a:lumOff val="60000"/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390526</xdr:colOff>
      <xdr:row>7</xdr:row>
      <xdr:rowOff>0</xdr:rowOff>
    </xdr:from>
    <xdr:to>
      <xdr:col>6</xdr:col>
      <xdr:colOff>9526</xdr:colOff>
      <xdr:row>8</xdr:row>
      <xdr:rowOff>9525</xdr:rowOff>
    </xdr:to>
    <xdr:sp macro="" textlink="">
      <xdr:nvSpPr>
        <xdr:cNvPr id="22" name="Retângulo de cantos arredondados 21"/>
        <xdr:cNvSpPr/>
      </xdr:nvSpPr>
      <xdr:spPr>
        <a:xfrm>
          <a:off x="1857376" y="1352550"/>
          <a:ext cx="457200" cy="200025"/>
        </a:xfrm>
        <a:prstGeom prst="roundRect">
          <a:avLst/>
        </a:prstGeom>
        <a:solidFill>
          <a:schemeClr val="accent6">
            <a:lumMod val="40000"/>
            <a:lumOff val="60000"/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400051</xdr:colOff>
      <xdr:row>10</xdr:row>
      <xdr:rowOff>0</xdr:rowOff>
    </xdr:from>
    <xdr:to>
      <xdr:col>6</xdr:col>
      <xdr:colOff>19051</xdr:colOff>
      <xdr:row>11</xdr:row>
      <xdr:rowOff>9525</xdr:rowOff>
    </xdr:to>
    <xdr:sp macro="" textlink="">
      <xdr:nvSpPr>
        <xdr:cNvPr id="23" name="Retângulo de cantos arredondados 22"/>
        <xdr:cNvSpPr/>
      </xdr:nvSpPr>
      <xdr:spPr>
        <a:xfrm>
          <a:off x="1866901" y="1924050"/>
          <a:ext cx="457200" cy="200025"/>
        </a:xfrm>
        <a:prstGeom prst="roundRect">
          <a:avLst/>
        </a:prstGeom>
        <a:solidFill>
          <a:schemeClr val="accent6">
            <a:lumMod val="40000"/>
            <a:lumOff val="60000"/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400051</xdr:colOff>
      <xdr:row>14</xdr:row>
      <xdr:rowOff>180975</xdr:rowOff>
    </xdr:from>
    <xdr:to>
      <xdr:col>4</xdr:col>
      <xdr:colOff>19051</xdr:colOff>
      <xdr:row>16</xdr:row>
      <xdr:rowOff>0</xdr:rowOff>
    </xdr:to>
    <xdr:sp macro="" textlink="">
      <xdr:nvSpPr>
        <xdr:cNvPr id="24" name="Retângulo de cantos arredondados 23"/>
        <xdr:cNvSpPr/>
      </xdr:nvSpPr>
      <xdr:spPr>
        <a:xfrm>
          <a:off x="1028701" y="2867025"/>
          <a:ext cx="457200" cy="200025"/>
        </a:xfrm>
        <a:prstGeom prst="roundRect">
          <a:avLst/>
        </a:prstGeom>
        <a:solidFill>
          <a:schemeClr val="accent6">
            <a:lumMod val="40000"/>
            <a:lumOff val="60000"/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400051</xdr:colOff>
      <xdr:row>14</xdr:row>
      <xdr:rowOff>0</xdr:rowOff>
    </xdr:from>
    <xdr:to>
      <xdr:col>6</xdr:col>
      <xdr:colOff>19051</xdr:colOff>
      <xdr:row>15</xdr:row>
      <xdr:rowOff>9525</xdr:rowOff>
    </xdr:to>
    <xdr:sp macro="" textlink="">
      <xdr:nvSpPr>
        <xdr:cNvPr id="25" name="Retângulo de cantos arredondados 24"/>
        <xdr:cNvSpPr/>
      </xdr:nvSpPr>
      <xdr:spPr>
        <a:xfrm>
          <a:off x="1866901" y="2686050"/>
          <a:ext cx="457200" cy="200025"/>
        </a:xfrm>
        <a:prstGeom prst="roundRect">
          <a:avLst/>
        </a:prstGeom>
        <a:solidFill>
          <a:schemeClr val="accent6">
            <a:lumMod val="40000"/>
            <a:lumOff val="60000"/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</xdr:col>
      <xdr:colOff>390526</xdr:colOff>
      <xdr:row>15</xdr:row>
      <xdr:rowOff>0</xdr:rowOff>
    </xdr:from>
    <xdr:to>
      <xdr:col>10</xdr:col>
      <xdr:colOff>9526</xdr:colOff>
      <xdr:row>16</xdr:row>
      <xdr:rowOff>9525</xdr:rowOff>
    </xdr:to>
    <xdr:sp macro="" textlink="">
      <xdr:nvSpPr>
        <xdr:cNvPr id="26" name="Retângulo de cantos arredondados 25"/>
        <xdr:cNvSpPr/>
      </xdr:nvSpPr>
      <xdr:spPr>
        <a:xfrm>
          <a:off x="3533776" y="2876550"/>
          <a:ext cx="457200" cy="200025"/>
        </a:xfrm>
        <a:prstGeom prst="roundRect">
          <a:avLst/>
        </a:prstGeom>
        <a:solidFill>
          <a:schemeClr val="accent6">
            <a:lumMod val="40000"/>
            <a:lumOff val="60000"/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381001</xdr:colOff>
      <xdr:row>18</xdr:row>
      <xdr:rowOff>180975</xdr:rowOff>
    </xdr:from>
    <xdr:to>
      <xdr:col>4</xdr:col>
      <xdr:colOff>1</xdr:colOff>
      <xdr:row>20</xdr:row>
      <xdr:rowOff>0</xdr:rowOff>
    </xdr:to>
    <xdr:sp macro="" textlink="">
      <xdr:nvSpPr>
        <xdr:cNvPr id="27" name="Retângulo de cantos arredondados 26"/>
        <xdr:cNvSpPr/>
      </xdr:nvSpPr>
      <xdr:spPr>
        <a:xfrm>
          <a:off x="1009651" y="3629025"/>
          <a:ext cx="457200" cy="200025"/>
        </a:xfrm>
        <a:prstGeom prst="roundRect">
          <a:avLst/>
        </a:prstGeom>
        <a:solidFill>
          <a:schemeClr val="accent6">
            <a:lumMod val="40000"/>
            <a:lumOff val="60000"/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381001</xdr:colOff>
      <xdr:row>17</xdr:row>
      <xdr:rowOff>180975</xdr:rowOff>
    </xdr:from>
    <xdr:to>
      <xdr:col>7</xdr:col>
      <xdr:colOff>1</xdr:colOff>
      <xdr:row>19</xdr:row>
      <xdr:rowOff>0</xdr:rowOff>
    </xdr:to>
    <xdr:sp macro="" textlink="">
      <xdr:nvSpPr>
        <xdr:cNvPr id="28" name="Retângulo de cantos arredondados 27"/>
        <xdr:cNvSpPr/>
      </xdr:nvSpPr>
      <xdr:spPr>
        <a:xfrm>
          <a:off x="2266951" y="3438525"/>
          <a:ext cx="457200" cy="200025"/>
        </a:xfrm>
        <a:prstGeom prst="roundRect">
          <a:avLst/>
        </a:prstGeom>
        <a:solidFill>
          <a:schemeClr val="accent6">
            <a:lumMod val="40000"/>
            <a:lumOff val="60000"/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</xdr:col>
      <xdr:colOff>381001</xdr:colOff>
      <xdr:row>23</xdr:row>
      <xdr:rowOff>0</xdr:rowOff>
    </xdr:from>
    <xdr:to>
      <xdr:col>5</xdr:col>
      <xdr:colOff>1</xdr:colOff>
      <xdr:row>24</xdr:row>
      <xdr:rowOff>9525</xdr:rowOff>
    </xdr:to>
    <xdr:sp macro="" textlink="">
      <xdr:nvSpPr>
        <xdr:cNvPr id="29" name="Retângulo de cantos arredondados 28"/>
        <xdr:cNvSpPr/>
      </xdr:nvSpPr>
      <xdr:spPr>
        <a:xfrm>
          <a:off x="1428751" y="4400550"/>
          <a:ext cx="457200" cy="200025"/>
        </a:xfrm>
        <a:prstGeom prst="roundRect">
          <a:avLst/>
        </a:prstGeom>
        <a:solidFill>
          <a:schemeClr val="accent6">
            <a:lumMod val="40000"/>
            <a:lumOff val="60000"/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381001</xdr:colOff>
      <xdr:row>22</xdr:row>
      <xdr:rowOff>0</xdr:rowOff>
    </xdr:from>
    <xdr:to>
      <xdr:col>8</xdr:col>
      <xdr:colOff>1</xdr:colOff>
      <xdr:row>23</xdr:row>
      <xdr:rowOff>9525</xdr:rowOff>
    </xdr:to>
    <xdr:sp macro="" textlink="">
      <xdr:nvSpPr>
        <xdr:cNvPr id="30" name="Retângulo de cantos arredondados 29"/>
        <xdr:cNvSpPr/>
      </xdr:nvSpPr>
      <xdr:spPr>
        <a:xfrm>
          <a:off x="2686051" y="4210050"/>
          <a:ext cx="457200" cy="200025"/>
        </a:xfrm>
        <a:prstGeom prst="roundRect">
          <a:avLst/>
        </a:prstGeom>
        <a:solidFill>
          <a:schemeClr val="accent6">
            <a:lumMod val="40000"/>
            <a:lumOff val="60000"/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390526</xdr:colOff>
      <xdr:row>25</xdr:row>
      <xdr:rowOff>180975</xdr:rowOff>
    </xdr:from>
    <xdr:to>
      <xdr:col>7</xdr:col>
      <xdr:colOff>9526</xdr:colOff>
      <xdr:row>27</xdr:row>
      <xdr:rowOff>0</xdr:rowOff>
    </xdr:to>
    <xdr:sp macro="" textlink="">
      <xdr:nvSpPr>
        <xdr:cNvPr id="31" name="Retângulo de cantos arredondados 30"/>
        <xdr:cNvSpPr/>
      </xdr:nvSpPr>
      <xdr:spPr>
        <a:xfrm>
          <a:off x="2276476" y="4962525"/>
          <a:ext cx="457200" cy="200025"/>
        </a:xfrm>
        <a:prstGeom prst="roundRect">
          <a:avLst/>
        </a:prstGeom>
        <a:solidFill>
          <a:schemeClr val="accent6">
            <a:lumMod val="40000"/>
            <a:lumOff val="60000"/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381001</xdr:colOff>
      <xdr:row>26</xdr:row>
      <xdr:rowOff>0</xdr:rowOff>
    </xdr:from>
    <xdr:to>
      <xdr:col>11</xdr:col>
      <xdr:colOff>1</xdr:colOff>
      <xdr:row>27</xdr:row>
      <xdr:rowOff>9525</xdr:rowOff>
    </xdr:to>
    <xdr:sp macro="" textlink="">
      <xdr:nvSpPr>
        <xdr:cNvPr id="32" name="Retângulo de cantos arredondados 31"/>
        <xdr:cNvSpPr/>
      </xdr:nvSpPr>
      <xdr:spPr>
        <a:xfrm>
          <a:off x="3943351" y="4972050"/>
          <a:ext cx="457200" cy="200025"/>
        </a:xfrm>
        <a:prstGeom prst="roundRect">
          <a:avLst/>
        </a:prstGeom>
        <a:solidFill>
          <a:schemeClr val="accent6">
            <a:lumMod val="40000"/>
            <a:lumOff val="60000"/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400051</xdr:colOff>
      <xdr:row>28</xdr:row>
      <xdr:rowOff>0</xdr:rowOff>
    </xdr:from>
    <xdr:to>
      <xdr:col>6</xdr:col>
      <xdr:colOff>19051</xdr:colOff>
      <xdr:row>29</xdr:row>
      <xdr:rowOff>9525</xdr:rowOff>
    </xdr:to>
    <xdr:sp macro="" textlink="">
      <xdr:nvSpPr>
        <xdr:cNvPr id="33" name="Retângulo de cantos arredondados 32"/>
        <xdr:cNvSpPr/>
      </xdr:nvSpPr>
      <xdr:spPr>
        <a:xfrm>
          <a:off x="1866901" y="5353050"/>
          <a:ext cx="457200" cy="200025"/>
        </a:xfrm>
        <a:prstGeom prst="roundRect">
          <a:avLst/>
        </a:prstGeom>
        <a:solidFill>
          <a:schemeClr val="accent6">
            <a:lumMod val="40000"/>
            <a:lumOff val="60000"/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390526</xdr:colOff>
      <xdr:row>29</xdr:row>
      <xdr:rowOff>180975</xdr:rowOff>
    </xdr:from>
    <xdr:to>
      <xdr:col>8</xdr:col>
      <xdr:colOff>9526</xdr:colOff>
      <xdr:row>31</xdr:row>
      <xdr:rowOff>0</xdr:rowOff>
    </xdr:to>
    <xdr:sp macro="" textlink="">
      <xdr:nvSpPr>
        <xdr:cNvPr id="34" name="Retângulo de cantos arredondados 33"/>
        <xdr:cNvSpPr/>
      </xdr:nvSpPr>
      <xdr:spPr>
        <a:xfrm>
          <a:off x="2695576" y="5724525"/>
          <a:ext cx="457200" cy="200025"/>
        </a:xfrm>
        <a:prstGeom prst="roundRect">
          <a:avLst/>
        </a:prstGeom>
        <a:solidFill>
          <a:schemeClr val="accent6">
            <a:lumMod val="40000"/>
            <a:lumOff val="60000"/>
            <a:alpha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219075</xdr:colOff>
      <xdr:row>2</xdr:row>
      <xdr:rowOff>9525</xdr:rowOff>
    </xdr:from>
    <xdr:to>
      <xdr:col>5</xdr:col>
      <xdr:colOff>219075</xdr:colOff>
      <xdr:row>3</xdr:row>
      <xdr:rowOff>180975</xdr:rowOff>
    </xdr:to>
    <xdr:cxnSp macro="">
      <xdr:nvCxnSpPr>
        <xdr:cNvPr id="35" name="Conector de seta reta 34"/>
        <xdr:cNvCxnSpPr/>
      </xdr:nvCxnSpPr>
      <xdr:spPr>
        <a:xfrm>
          <a:off x="2105025" y="390525"/>
          <a:ext cx="0" cy="361950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200025</xdr:colOff>
      <xdr:row>5</xdr:row>
      <xdr:rowOff>0</xdr:rowOff>
    </xdr:from>
    <xdr:to>
      <xdr:col>5</xdr:col>
      <xdr:colOff>209550</xdr:colOff>
      <xdr:row>7</xdr:row>
      <xdr:rowOff>0</xdr:rowOff>
    </xdr:to>
    <xdr:cxnSp macro="">
      <xdr:nvCxnSpPr>
        <xdr:cNvPr id="36" name="Conector de seta reta 35"/>
        <xdr:cNvCxnSpPr/>
      </xdr:nvCxnSpPr>
      <xdr:spPr>
        <a:xfrm>
          <a:off x="2085975" y="952500"/>
          <a:ext cx="9525" cy="381000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219075</xdr:colOff>
      <xdr:row>8</xdr:row>
      <xdr:rowOff>9525</xdr:rowOff>
    </xdr:from>
    <xdr:to>
      <xdr:col>5</xdr:col>
      <xdr:colOff>219075</xdr:colOff>
      <xdr:row>9</xdr:row>
      <xdr:rowOff>190500</xdr:rowOff>
    </xdr:to>
    <xdr:cxnSp macro="">
      <xdr:nvCxnSpPr>
        <xdr:cNvPr id="37" name="Conector de seta reta 36"/>
        <xdr:cNvCxnSpPr/>
      </xdr:nvCxnSpPr>
      <xdr:spPr>
        <a:xfrm>
          <a:off x="2105025" y="1533525"/>
          <a:ext cx="0" cy="371475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209550</xdr:colOff>
      <xdr:row>11</xdr:row>
      <xdr:rowOff>0</xdr:rowOff>
    </xdr:from>
    <xdr:to>
      <xdr:col>5</xdr:col>
      <xdr:colOff>209550</xdr:colOff>
      <xdr:row>14</xdr:row>
      <xdr:rowOff>0</xdr:rowOff>
    </xdr:to>
    <xdr:cxnSp macro="">
      <xdr:nvCxnSpPr>
        <xdr:cNvPr id="38" name="Conector de seta reta 37"/>
        <xdr:cNvCxnSpPr/>
      </xdr:nvCxnSpPr>
      <xdr:spPr>
        <a:xfrm>
          <a:off x="2095500" y="2095500"/>
          <a:ext cx="0" cy="571500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200025</xdr:colOff>
      <xdr:row>15</xdr:row>
      <xdr:rowOff>9525</xdr:rowOff>
    </xdr:from>
    <xdr:to>
      <xdr:col>6</xdr:col>
      <xdr:colOff>228600</xdr:colOff>
      <xdr:row>17</xdr:row>
      <xdr:rowOff>180975</xdr:rowOff>
    </xdr:to>
    <xdr:cxnSp macro="">
      <xdr:nvCxnSpPr>
        <xdr:cNvPr id="39" name="Conector de seta reta 38"/>
        <xdr:cNvCxnSpPr/>
      </xdr:nvCxnSpPr>
      <xdr:spPr>
        <a:xfrm>
          <a:off x="2085975" y="2867025"/>
          <a:ext cx="447675" cy="552450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219075</xdr:colOff>
      <xdr:row>15</xdr:row>
      <xdr:rowOff>19050</xdr:rowOff>
    </xdr:from>
    <xdr:to>
      <xdr:col>5</xdr:col>
      <xdr:colOff>209551</xdr:colOff>
      <xdr:row>23</xdr:row>
      <xdr:rowOff>9525</xdr:rowOff>
    </xdr:to>
    <xdr:cxnSp macro="">
      <xdr:nvCxnSpPr>
        <xdr:cNvPr id="40" name="Conector de seta reta 39"/>
        <xdr:cNvCxnSpPr/>
      </xdr:nvCxnSpPr>
      <xdr:spPr>
        <a:xfrm flipH="1">
          <a:off x="1685925" y="2876550"/>
          <a:ext cx="409576" cy="15144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228600</xdr:colOff>
      <xdr:row>11</xdr:row>
      <xdr:rowOff>0</xdr:rowOff>
    </xdr:from>
    <xdr:to>
      <xdr:col>9</xdr:col>
      <xdr:colOff>228600</xdr:colOff>
      <xdr:row>14</xdr:row>
      <xdr:rowOff>190500</xdr:rowOff>
    </xdr:to>
    <xdr:cxnSp macro="">
      <xdr:nvCxnSpPr>
        <xdr:cNvPr id="41" name="Conector de seta reta 40"/>
        <xdr:cNvCxnSpPr/>
      </xdr:nvCxnSpPr>
      <xdr:spPr>
        <a:xfrm>
          <a:off x="2114550" y="2095500"/>
          <a:ext cx="1676400" cy="762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200025</xdr:colOff>
      <xdr:row>16</xdr:row>
      <xdr:rowOff>19050</xdr:rowOff>
    </xdr:from>
    <xdr:to>
      <xdr:col>9</xdr:col>
      <xdr:colOff>219075</xdr:colOff>
      <xdr:row>21</xdr:row>
      <xdr:rowOff>190500</xdr:rowOff>
    </xdr:to>
    <xdr:cxnSp macro="">
      <xdr:nvCxnSpPr>
        <xdr:cNvPr id="42" name="Conector de seta reta 41"/>
        <xdr:cNvCxnSpPr/>
      </xdr:nvCxnSpPr>
      <xdr:spPr>
        <a:xfrm flipH="1">
          <a:off x="2924175" y="3067050"/>
          <a:ext cx="857250" cy="11239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219075</xdr:colOff>
      <xdr:row>22</xdr:row>
      <xdr:rowOff>190500</xdr:rowOff>
    </xdr:from>
    <xdr:to>
      <xdr:col>7</xdr:col>
      <xdr:colOff>209550</xdr:colOff>
      <xdr:row>26</xdr:row>
      <xdr:rowOff>0</xdr:rowOff>
    </xdr:to>
    <xdr:cxnSp macro="">
      <xdr:nvCxnSpPr>
        <xdr:cNvPr id="43" name="Conector de seta reta 42"/>
        <xdr:cNvCxnSpPr/>
      </xdr:nvCxnSpPr>
      <xdr:spPr>
        <a:xfrm flipH="1">
          <a:off x="2524125" y="4381500"/>
          <a:ext cx="409575" cy="571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238125</xdr:colOff>
      <xdr:row>22</xdr:row>
      <xdr:rowOff>190500</xdr:rowOff>
    </xdr:from>
    <xdr:to>
      <xdr:col>10</xdr:col>
      <xdr:colOff>219075</xdr:colOff>
      <xdr:row>25</xdr:row>
      <xdr:rowOff>190500</xdr:rowOff>
    </xdr:to>
    <xdr:cxnSp macro="">
      <xdr:nvCxnSpPr>
        <xdr:cNvPr id="44" name="Conector de seta reta 43"/>
        <xdr:cNvCxnSpPr/>
      </xdr:nvCxnSpPr>
      <xdr:spPr>
        <a:xfrm>
          <a:off x="2962275" y="4381500"/>
          <a:ext cx="1238250" cy="571500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209550</xdr:colOff>
      <xdr:row>27</xdr:row>
      <xdr:rowOff>9525</xdr:rowOff>
    </xdr:from>
    <xdr:to>
      <xdr:col>7</xdr:col>
      <xdr:colOff>228600</xdr:colOff>
      <xdr:row>29</xdr:row>
      <xdr:rowOff>190500</xdr:rowOff>
    </xdr:to>
    <xdr:cxnSp macro="">
      <xdr:nvCxnSpPr>
        <xdr:cNvPr id="45" name="Conector de seta reta 44"/>
        <xdr:cNvCxnSpPr/>
      </xdr:nvCxnSpPr>
      <xdr:spPr>
        <a:xfrm>
          <a:off x="2514600" y="5153025"/>
          <a:ext cx="438150" cy="5619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238125</xdr:colOff>
      <xdr:row>27</xdr:row>
      <xdr:rowOff>9525</xdr:rowOff>
    </xdr:from>
    <xdr:to>
      <xdr:col>10</xdr:col>
      <xdr:colOff>228600</xdr:colOff>
      <xdr:row>30</xdr:row>
      <xdr:rowOff>0</xdr:rowOff>
    </xdr:to>
    <xdr:cxnSp macro="">
      <xdr:nvCxnSpPr>
        <xdr:cNvPr id="46" name="Conector de seta reta 45"/>
        <xdr:cNvCxnSpPr/>
      </xdr:nvCxnSpPr>
      <xdr:spPr>
        <a:xfrm flipH="1">
          <a:off x="2962275" y="5153025"/>
          <a:ext cx="1247775" cy="561975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200025</xdr:colOff>
      <xdr:row>31</xdr:row>
      <xdr:rowOff>0</xdr:rowOff>
    </xdr:from>
    <xdr:to>
      <xdr:col>7</xdr:col>
      <xdr:colOff>209550</xdr:colOff>
      <xdr:row>33</xdr:row>
      <xdr:rowOff>9525</xdr:rowOff>
    </xdr:to>
    <xdr:cxnSp macro="">
      <xdr:nvCxnSpPr>
        <xdr:cNvPr id="47" name="Conector de seta reta 46"/>
        <xdr:cNvCxnSpPr/>
      </xdr:nvCxnSpPr>
      <xdr:spPr>
        <a:xfrm flipH="1">
          <a:off x="2505075" y="5905500"/>
          <a:ext cx="428625" cy="390525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219075</xdr:colOff>
      <xdr:row>28</xdr:row>
      <xdr:rowOff>190500</xdr:rowOff>
    </xdr:from>
    <xdr:to>
      <xdr:col>6</xdr:col>
      <xdr:colOff>200025</xdr:colOff>
      <xdr:row>33</xdr:row>
      <xdr:rowOff>0</xdr:rowOff>
    </xdr:to>
    <xdr:cxnSp macro="">
      <xdr:nvCxnSpPr>
        <xdr:cNvPr id="48" name="Conector de seta reta 47"/>
        <xdr:cNvCxnSpPr/>
      </xdr:nvCxnSpPr>
      <xdr:spPr>
        <a:xfrm>
          <a:off x="2105025" y="5524500"/>
          <a:ext cx="400050" cy="762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219075</xdr:colOff>
      <xdr:row>24</xdr:row>
      <xdr:rowOff>9525</xdr:rowOff>
    </xdr:from>
    <xdr:to>
      <xdr:col>5</xdr:col>
      <xdr:colOff>200025</xdr:colOff>
      <xdr:row>27</xdr:row>
      <xdr:rowOff>190500</xdr:rowOff>
    </xdr:to>
    <xdr:cxnSp macro="">
      <xdr:nvCxnSpPr>
        <xdr:cNvPr id="49" name="Conector de seta reta 48"/>
        <xdr:cNvCxnSpPr/>
      </xdr:nvCxnSpPr>
      <xdr:spPr>
        <a:xfrm>
          <a:off x="1685925" y="4581525"/>
          <a:ext cx="400050" cy="7524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209550</xdr:colOff>
      <xdr:row>10</xdr:row>
      <xdr:rowOff>180975</xdr:rowOff>
    </xdr:from>
    <xdr:to>
      <xdr:col>5</xdr:col>
      <xdr:colOff>209550</xdr:colOff>
      <xdr:row>14</xdr:row>
      <xdr:rowOff>190500</xdr:rowOff>
    </xdr:to>
    <xdr:cxnSp macro="">
      <xdr:nvCxnSpPr>
        <xdr:cNvPr id="50" name="Conector de seta reta 49"/>
        <xdr:cNvCxnSpPr/>
      </xdr:nvCxnSpPr>
      <xdr:spPr>
        <a:xfrm flipH="1">
          <a:off x="1257300" y="2085975"/>
          <a:ext cx="838200" cy="771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238125</xdr:colOff>
      <xdr:row>20</xdr:row>
      <xdr:rowOff>0</xdr:rowOff>
    </xdr:from>
    <xdr:to>
      <xdr:col>4</xdr:col>
      <xdr:colOff>238125</xdr:colOff>
      <xdr:row>22</xdr:row>
      <xdr:rowOff>180975</xdr:rowOff>
    </xdr:to>
    <xdr:cxnSp macro="">
      <xdr:nvCxnSpPr>
        <xdr:cNvPr id="52" name="Conector de seta reta 51"/>
        <xdr:cNvCxnSpPr/>
      </xdr:nvCxnSpPr>
      <xdr:spPr>
        <a:xfrm>
          <a:off x="1285875" y="3810000"/>
          <a:ext cx="419100" cy="5619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209550</xdr:colOff>
      <xdr:row>19</xdr:row>
      <xdr:rowOff>0</xdr:rowOff>
    </xdr:from>
    <xdr:to>
      <xdr:col>7</xdr:col>
      <xdr:colOff>219075</xdr:colOff>
      <xdr:row>21</xdr:row>
      <xdr:rowOff>180975</xdr:rowOff>
    </xdr:to>
    <xdr:cxnSp macro="">
      <xdr:nvCxnSpPr>
        <xdr:cNvPr id="53" name="Conector de seta reta 52"/>
        <xdr:cNvCxnSpPr/>
      </xdr:nvCxnSpPr>
      <xdr:spPr>
        <a:xfrm>
          <a:off x="2514600" y="3619500"/>
          <a:ext cx="428625" cy="561975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0</xdr:row>
      <xdr:rowOff>47625</xdr:rowOff>
    </xdr:from>
    <xdr:to>
      <xdr:col>12</xdr:col>
      <xdr:colOff>561975</xdr:colOff>
      <xdr:row>23</xdr:row>
      <xdr:rowOff>4764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152400</xdr:colOff>
      <xdr:row>39</xdr:row>
      <xdr:rowOff>133350</xdr:rowOff>
    </xdr:from>
    <xdr:to>
      <xdr:col>13</xdr:col>
      <xdr:colOff>371475</xdr:colOff>
      <xdr:row>58</xdr:row>
      <xdr:rowOff>76200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7562850"/>
          <a:ext cx="6267450" cy="3562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F2" sqref="F2:F15"/>
    </sheetView>
  </sheetViews>
  <sheetFormatPr defaultColWidth="37.7109375" defaultRowHeight="15" x14ac:dyDescent="0.25"/>
  <cols>
    <col min="1" max="2" width="5" customWidth="1"/>
    <col min="3" max="3" width="20.7109375" bestFit="1" customWidth="1"/>
    <col min="4" max="4" width="23.85546875" bestFit="1" customWidth="1"/>
    <col min="5" max="5" width="29.42578125" bestFit="1" customWidth="1"/>
    <col min="6" max="8" width="5" customWidth="1"/>
    <col min="9" max="10" width="10.7109375" customWidth="1"/>
  </cols>
  <sheetData>
    <row r="1" spans="1:10" ht="15.75" customHeight="1" x14ac:dyDescent="0.25">
      <c r="A1" s="50" t="s">
        <v>22</v>
      </c>
      <c r="B1" s="50"/>
      <c r="C1" s="21" t="s">
        <v>23</v>
      </c>
      <c r="D1" s="22" t="s">
        <v>24</v>
      </c>
      <c r="E1" s="22" t="s">
        <v>25</v>
      </c>
      <c r="F1" s="23" t="s">
        <v>59</v>
      </c>
      <c r="G1" s="23" t="s">
        <v>60</v>
      </c>
      <c r="H1" s="23" t="s">
        <v>61</v>
      </c>
      <c r="I1" s="23" t="s">
        <v>62</v>
      </c>
      <c r="J1" s="24" t="s">
        <v>63</v>
      </c>
    </row>
    <row r="2" spans="1:10" ht="15.75" x14ac:dyDescent="0.25">
      <c r="A2" s="25">
        <v>1</v>
      </c>
      <c r="B2" s="28" t="s">
        <v>1</v>
      </c>
      <c r="C2" s="26" t="s">
        <v>26</v>
      </c>
      <c r="D2" s="25" t="s">
        <v>27</v>
      </c>
      <c r="E2" s="25">
        <v>2</v>
      </c>
      <c r="F2" s="27">
        <v>1</v>
      </c>
      <c r="G2" s="27">
        <v>2</v>
      </c>
      <c r="H2" s="27">
        <v>3</v>
      </c>
      <c r="I2" s="28">
        <f>(F2+4*G2+H2)/6</f>
        <v>2</v>
      </c>
      <c r="J2" s="29">
        <f>((H2-F2)/6)^2</f>
        <v>0.1111111111111111</v>
      </c>
    </row>
    <row r="3" spans="1:10" ht="15.75" x14ac:dyDescent="0.25">
      <c r="A3" s="25">
        <v>2</v>
      </c>
      <c r="B3" s="28" t="s">
        <v>2</v>
      </c>
      <c r="C3" s="26" t="s">
        <v>28</v>
      </c>
      <c r="D3" s="25" t="s">
        <v>1</v>
      </c>
      <c r="E3" s="25">
        <v>4</v>
      </c>
      <c r="F3" s="27">
        <v>2</v>
      </c>
      <c r="G3" s="27">
        <v>3.5</v>
      </c>
      <c r="H3" s="27">
        <v>8</v>
      </c>
      <c r="I3" s="28">
        <f t="shared" ref="I3:I15" si="0">(F3+4*G3+H3)/6</f>
        <v>4</v>
      </c>
      <c r="J3" s="29">
        <f t="shared" ref="J3:J15" si="1">((H3-F3)/6)^2</f>
        <v>1</v>
      </c>
    </row>
    <row r="4" spans="1:10" ht="15.75" x14ac:dyDescent="0.25">
      <c r="A4" s="25">
        <v>3</v>
      </c>
      <c r="B4" s="28" t="s">
        <v>3</v>
      </c>
      <c r="C4" s="26" t="s">
        <v>29</v>
      </c>
      <c r="D4" s="25" t="s">
        <v>2</v>
      </c>
      <c r="E4" s="25">
        <v>10</v>
      </c>
      <c r="F4" s="27">
        <v>6</v>
      </c>
      <c r="G4" s="27">
        <v>9</v>
      </c>
      <c r="H4" s="27">
        <v>18</v>
      </c>
      <c r="I4" s="28">
        <f t="shared" si="0"/>
        <v>10</v>
      </c>
      <c r="J4" s="29">
        <f t="shared" si="1"/>
        <v>4</v>
      </c>
    </row>
    <row r="5" spans="1:10" ht="15.75" x14ac:dyDescent="0.25">
      <c r="A5" s="25">
        <v>4</v>
      </c>
      <c r="B5" s="25" t="s">
        <v>5</v>
      </c>
      <c r="C5" s="26" t="s">
        <v>30</v>
      </c>
      <c r="D5" s="25" t="s">
        <v>3</v>
      </c>
      <c r="E5" s="25">
        <v>6</v>
      </c>
      <c r="F5" s="27">
        <v>4</v>
      </c>
      <c r="G5" s="27">
        <v>5.5</v>
      </c>
      <c r="H5" s="27">
        <v>10</v>
      </c>
      <c r="I5" s="25">
        <f t="shared" si="0"/>
        <v>6</v>
      </c>
      <c r="J5" s="30">
        <f t="shared" si="1"/>
        <v>1</v>
      </c>
    </row>
    <row r="6" spans="1:10" ht="15.75" x14ac:dyDescent="0.25">
      <c r="A6" s="25">
        <v>5</v>
      </c>
      <c r="B6" s="28" t="s">
        <v>4</v>
      </c>
      <c r="C6" s="26" t="s">
        <v>31</v>
      </c>
      <c r="D6" s="25" t="s">
        <v>3</v>
      </c>
      <c r="E6" s="25">
        <v>4</v>
      </c>
      <c r="F6" s="27">
        <v>1</v>
      </c>
      <c r="G6" s="27">
        <v>4.5</v>
      </c>
      <c r="H6" s="27">
        <v>5</v>
      </c>
      <c r="I6" s="28">
        <f t="shared" si="0"/>
        <v>4</v>
      </c>
      <c r="J6" s="29">
        <f t="shared" si="1"/>
        <v>0.44444444444444442</v>
      </c>
    </row>
    <row r="7" spans="1:10" ht="15.75" x14ac:dyDescent="0.25">
      <c r="A7" s="25">
        <v>6</v>
      </c>
      <c r="B7" s="28" t="s">
        <v>8</v>
      </c>
      <c r="C7" s="26" t="s">
        <v>32</v>
      </c>
      <c r="D7" s="25" t="s">
        <v>4</v>
      </c>
      <c r="E7" s="25">
        <v>5</v>
      </c>
      <c r="F7" s="27">
        <v>4</v>
      </c>
      <c r="G7" s="27">
        <v>4</v>
      </c>
      <c r="H7" s="27">
        <v>10</v>
      </c>
      <c r="I7" s="28">
        <f t="shared" si="0"/>
        <v>5</v>
      </c>
      <c r="J7" s="29">
        <f t="shared" si="1"/>
        <v>1</v>
      </c>
    </row>
    <row r="8" spans="1:10" ht="15.75" x14ac:dyDescent="0.25">
      <c r="A8" s="25">
        <v>7</v>
      </c>
      <c r="B8" s="25" t="s">
        <v>6</v>
      </c>
      <c r="C8" s="26" t="s">
        <v>33</v>
      </c>
      <c r="D8" s="25" t="s">
        <v>5</v>
      </c>
      <c r="E8" s="25">
        <v>7</v>
      </c>
      <c r="F8" s="27">
        <v>5</v>
      </c>
      <c r="G8" s="27">
        <v>6.5</v>
      </c>
      <c r="H8" s="27">
        <v>11</v>
      </c>
      <c r="I8" s="25">
        <f t="shared" si="0"/>
        <v>7</v>
      </c>
      <c r="J8" s="30">
        <f t="shared" si="1"/>
        <v>1</v>
      </c>
    </row>
    <row r="9" spans="1:10" ht="15.75" x14ac:dyDescent="0.25">
      <c r="A9" s="25">
        <v>8</v>
      </c>
      <c r="B9" s="25" t="s">
        <v>15</v>
      </c>
      <c r="C9" s="26" t="s">
        <v>34</v>
      </c>
      <c r="D9" s="25" t="s">
        <v>35</v>
      </c>
      <c r="E9" s="25">
        <v>9</v>
      </c>
      <c r="F9" s="27">
        <v>5</v>
      </c>
      <c r="G9" s="27">
        <v>8</v>
      </c>
      <c r="H9" s="27">
        <v>17</v>
      </c>
      <c r="I9" s="25">
        <f t="shared" si="0"/>
        <v>9</v>
      </c>
      <c r="J9" s="30">
        <f t="shared" si="1"/>
        <v>4</v>
      </c>
    </row>
    <row r="10" spans="1:10" ht="15.75" x14ac:dyDescent="0.25">
      <c r="A10" s="25">
        <v>9</v>
      </c>
      <c r="B10" s="25" t="s">
        <v>7</v>
      </c>
      <c r="C10" s="26" t="s">
        <v>36</v>
      </c>
      <c r="D10" s="25" t="s">
        <v>3</v>
      </c>
      <c r="E10" s="25">
        <v>7</v>
      </c>
      <c r="F10" s="27">
        <v>3</v>
      </c>
      <c r="G10" s="27">
        <v>7.5</v>
      </c>
      <c r="H10" s="27">
        <v>9</v>
      </c>
      <c r="I10" s="25">
        <f t="shared" si="0"/>
        <v>7</v>
      </c>
      <c r="J10" s="30">
        <f t="shared" si="1"/>
        <v>1</v>
      </c>
    </row>
    <row r="11" spans="1:10" ht="15.75" x14ac:dyDescent="0.25">
      <c r="A11" s="25">
        <v>10</v>
      </c>
      <c r="B11" s="28" t="s">
        <v>9</v>
      </c>
      <c r="C11" s="26" t="s">
        <v>37</v>
      </c>
      <c r="D11" s="25" t="s">
        <v>38</v>
      </c>
      <c r="E11" s="25">
        <v>8</v>
      </c>
      <c r="F11" s="27">
        <v>3</v>
      </c>
      <c r="G11" s="27">
        <v>9</v>
      </c>
      <c r="H11" s="27">
        <v>9</v>
      </c>
      <c r="I11" s="28">
        <f t="shared" si="0"/>
        <v>8</v>
      </c>
      <c r="J11" s="29">
        <f t="shared" si="1"/>
        <v>1</v>
      </c>
    </row>
    <row r="12" spans="1:10" ht="15.75" x14ac:dyDescent="0.25">
      <c r="A12" s="25">
        <v>11</v>
      </c>
      <c r="B12" s="25" t="s">
        <v>10</v>
      </c>
      <c r="C12" s="26" t="s">
        <v>39</v>
      </c>
      <c r="D12" s="25" t="s">
        <v>9</v>
      </c>
      <c r="E12" s="25">
        <v>4</v>
      </c>
      <c r="F12" s="27">
        <v>4</v>
      </c>
      <c r="G12" s="27">
        <v>4</v>
      </c>
      <c r="H12" s="27">
        <v>4</v>
      </c>
      <c r="I12" s="25">
        <f t="shared" si="0"/>
        <v>4</v>
      </c>
      <c r="J12" s="30">
        <f t="shared" si="1"/>
        <v>0</v>
      </c>
    </row>
    <row r="13" spans="1:10" ht="15.75" x14ac:dyDescent="0.25">
      <c r="A13" s="25">
        <v>12</v>
      </c>
      <c r="B13" s="28" t="s">
        <v>11</v>
      </c>
      <c r="C13" s="26" t="s">
        <v>40</v>
      </c>
      <c r="D13" s="25" t="s">
        <v>9</v>
      </c>
      <c r="E13" s="25">
        <v>5</v>
      </c>
      <c r="F13" s="27">
        <v>1</v>
      </c>
      <c r="G13" s="27">
        <v>5.5</v>
      </c>
      <c r="H13" s="27">
        <v>7</v>
      </c>
      <c r="I13" s="28">
        <f t="shared" si="0"/>
        <v>5</v>
      </c>
      <c r="J13" s="29">
        <f t="shared" si="1"/>
        <v>1</v>
      </c>
    </row>
    <row r="14" spans="1:10" ht="15.75" x14ac:dyDescent="0.25">
      <c r="A14" s="25">
        <v>13</v>
      </c>
      <c r="B14" s="25" t="s">
        <v>14</v>
      </c>
      <c r="C14" s="26" t="s">
        <v>41</v>
      </c>
      <c r="D14" s="25" t="s">
        <v>15</v>
      </c>
      <c r="E14" s="25">
        <v>2</v>
      </c>
      <c r="F14" s="27">
        <v>1</v>
      </c>
      <c r="G14" s="27">
        <v>2</v>
      </c>
      <c r="H14" s="27">
        <v>3</v>
      </c>
      <c r="I14" s="25">
        <f t="shared" si="0"/>
        <v>2</v>
      </c>
      <c r="J14" s="30">
        <f t="shared" si="1"/>
        <v>0.1111111111111111</v>
      </c>
    </row>
    <row r="15" spans="1:10" ht="15.75" x14ac:dyDescent="0.25">
      <c r="A15" s="25">
        <v>14</v>
      </c>
      <c r="B15" s="28" t="s">
        <v>12</v>
      </c>
      <c r="C15" s="26" t="s">
        <v>42</v>
      </c>
      <c r="D15" s="25" t="s">
        <v>43</v>
      </c>
      <c r="E15" s="25">
        <v>6</v>
      </c>
      <c r="F15" s="27">
        <v>5</v>
      </c>
      <c r="G15" s="27">
        <v>5.5</v>
      </c>
      <c r="H15" s="27">
        <v>9</v>
      </c>
      <c r="I15" s="28">
        <f t="shared" si="0"/>
        <v>6</v>
      </c>
      <c r="J15" s="29">
        <f t="shared" si="1"/>
        <v>0.44444444444444442</v>
      </c>
    </row>
    <row r="16" spans="1:10" x14ac:dyDescent="0.25">
      <c r="H16" s="31" t="s">
        <v>92</v>
      </c>
      <c r="I16" s="32">
        <f>I2+I3+I4+I6+I7+I11+I13+I15</f>
        <v>44</v>
      </c>
      <c r="J16" s="32">
        <f>J2+J3+J4+J6+J7+J11+J13+J15</f>
        <v>9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A2" sqref="A2"/>
    </sheetView>
  </sheetViews>
  <sheetFormatPr defaultColWidth="33.85546875" defaultRowHeight="15" x14ac:dyDescent="0.25"/>
  <cols>
    <col min="1" max="1" width="28.7109375" bestFit="1" customWidth="1"/>
    <col min="2" max="2" width="30.140625" bestFit="1" customWidth="1"/>
    <col min="3" max="3" width="10.7109375" bestFit="1" customWidth="1"/>
    <col min="4" max="4" width="5.5703125" customWidth="1"/>
  </cols>
  <sheetData>
    <row r="1" spans="1:3" ht="15.75" thickBot="1" x14ac:dyDescent="0.3"/>
    <row r="2" spans="1:3" ht="16.5" thickBot="1" x14ac:dyDescent="0.3">
      <c r="A2" s="5" t="s">
        <v>44</v>
      </c>
      <c r="B2" s="6" t="s">
        <v>45</v>
      </c>
      <c r="C2" s="7" t="s">
        <v>46</v>
      </c>
    </row>
    <row r="3" spans="1:3" ht="16.5" thickBot="1" x14ac:dyDescent="0.3">
      <c r="A3" s="8" t="s">
        <v>47</v>
      </c>
      <c r="B3" s="9" t="s">
        <v>48</v>
      </c>
      <c r="C3" s="10">
        <f>2 + 4 + 10 + 6 + 7 + 9 + 2</f>
        <v>40</v>
      </c>
    </row>
    <row r="4" spans="1:3" ht="16.5" thickBot="1" x14ac:dyDescent="0.3">
      <c r="A4" s="8" t="s">
        <v>49</v>
      </c>
      <c r="B4" s="9" t="s">
        <v>50</v>
      </c>
      <c r="C4" s="10">
        <f>2 + 4 + 10 + 4 + 9 + 2</f>
        <v>31</v>
      </c>
    </row>
    <row r="5" spans="1:3" ht="16.5" thickBot="1" x14ac:dyDescent="0.3">
      <c r="A5" s="8" t="s">
        <v>51</v>
      </c>
      <c r="B5" s="9" t="s">
        <v>52</v>
      </c>
      <c r="C5" s="10">
        <f>2 + 4 + 10 + 4 + 5 + 8 + 4 + 6</f>
        <v>43</v>
      </c>
    </row>
    <row r="6" spans="1:3" ht="16.5" thickBot="1" x14ac:dyDescent="0.3">
      <c r="A6" s="11" t="s">
        <v>53</v>
      </c>
      <c r="B6" s="12" t="s">
        <v>54</v>
      </c>
      <c r="C6" s="10">
        <f>2 + 4 + 10 + 4 + 5 + 8 + 5 + 6</f>
        <v>44</v>
      </c>
    </row>
    <row r="7" spans="1:3" ht="16.5" thickBot="1" x14ac:dyDescent="0.3">
      <c r="A7" s="8" t="s">
        <v>55</v>
      </c>
      <c r="B7" s="9" t="s">
        <v>56</v>
      </c>
      <c r="C7" s="10">
        <f>2 + 4 + 10 + 7 + 8 + 4 + 6</f>
        <v>41</v>
      </c>
    </row>
    <row r="8" spans="1:3" ht="16.5" thickBot="1" x14ac:dyDescent="0.3">
      <c r="A8" s="8" t="s">
        <v>57</v>
      </c>
      <c r="B8" s="9" t="s">
        <v>58</v>
      </c>
      <c r="C8" s="10">
        <f>2 + 4 + 10 + 7 + 8 + 5 + 6</f>
        <v>42</v>
      </c>
    </row>
    <row r="9" spans="1:3" x14ac:dyDescent="0.25">
      <c r="C9" t="s">
        <v>72</v>
      </c>
    </row>
    <row r="11" spans="1:3" ht="15.75" thickBot="1" x14ac:dyDescent="0.3"/>
    <row r="12" spans="1:3" ht="16.5" thickBot="1" x14ac:dyDescent="0.3">
      <c r="A12" s="5" t="s">
        <v>44</v>
      </c>
      <c r="B12" s="6" t="s">
        <v>45</v>
      </c>
      <c r="C12" s="7" t="s">
        <v>46</v>
      </c>
    </row>
    <row r="13" spans="1:3" ht="16.5" thickBot="1" x14ac:dyDescent="0.3">
      <c r="A13" s="8" t="s">
        <v>47</v>
      </c>
      <c r="B13" s="9" t="s">
        <v>64</v>
      </c>
      <c r="C13" s="10">
        <f>3 + 8 + 18 + 10 + 11 + 17 + 3</f>
        <v>70</v>
      </c>
    </row>
    <row r="14" spans="1:3" ht="16.5" thickBot="1" x14ac:dyDescent="0.3">
      <c r="A14" s="8" t="s">
        <v>65</v>
      </c>
      <c r="B14" s="9" t="s">
        <v>66</v>
      </c>
      <c r="C14" s="10">
        <f>3 + 8 + 18 + 5 + 17 + 3</f>
        <v>54</v>
      </c>
    </row>
    <row r="15" spans="1:3" ht="16.5" thickBot="1" x14ac:dyDescent="0.3">
      <c r="A15" s="8" t="s">
        <v>67</v>
      </c>
      <c r="B15" s="9" t="s">
        <v>68</v>
      </c>
      <c r="C15" s="10">
        <f>3 + 8 + 18 + 5 + 10 + 9 + 4 + 9</f>
        <v>66</v>
      </c>
    </row>
    <row r="16" spans="1:3" ht="16.5" thickBot="1" x14ac:dyDescent="0.3">
      <c r="A16" s="8" t="s">
        <v>53</v>
      </c>
      <c r="B16" s="9" t="s">
        <v>69</v>
      </c>
      <c r="C16" s="10">
        <f>3 + 8 + 18 + 5 + 10 + 9 + 7 + 9</f>
        <v>69</v>
      </c>
    </row>
    <row r="17" spans="1:3" ht="16.5" thickBot="1" x14ac:dyDescent="0.3">
      <c r="A17" s="8" t="s">
        <v>55</v>
      </c>
      <c r="B17" s="9" t="s">
        <v>70</v>
      </c>
      <c r="C17" s="10">
        <f>3 + 8 + 18 + 9 + 9 + 4 + 9</f>
        <v>60</v>
      </c>
    </row>
    <row r="18" spans="1:3" ht="16.5" thickBot="1" x14ac:dyDescent="0.3">
      <c r="A18" s="8" t="s">
        <v>57</v>
      </c>
      <c r="B18" s="9" t="s">
        <v>71</v>
      </c>
      <c r="C18" s="10">
        <f>3 + 8 + 18 + 9 + 9 + 7 + 9</f>
        <v>63</v>
      </c>
    </row>
    <row r="19" spans="1:3" x14ac:dyDescent="0.25">
      <c r="C19" t="s">
        <v>73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29" workbookViewId="0">
      <selection activeCell="C1" sqref="C1:M35"/>
    </sheetView>
  </sheetViews>
  <sheetFormatPr defaultColWidth="6.28515625" defaultRowHeight="15" x14ac:dyDescent="0.25"/>
  <cols>
    <col min="1" max="1" width="3.140625" style="1" customWidth="1"/>
    <col min="2" max="16384" width="6.28515625" style="1"/>
  </cols>
  <sheetData>
    <row r="1" spans="1:14" ht="15.75" thickBo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 x14ac:dyDescent="0.3">
      <c r="A2" s="2"/>
      <c r="B2" s="2"/>
      <c r="C2" s="2"/>
      <c r="D2" s="2"/>
      <c r="E2" s="2"/>
      <c r="F2" s="3" t="s">
        <v>0</v>
      </c>
      <c r="G2" s="2"/>
      <c r="H2" s="2"/>
      <c r="I2" s="2"/>
      <c r="J2" s="2"/>
      <c r="K2" s="2"/>
      <c r="L2" s="2"/>
      <c r="M2" s="2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/>
      <c r="B4" s="2"/>
      <c r="C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x14ac:dyDescent="0.25">
      <c r="A5" s="2"/>
      <c r="B5" s="2"/>
      <c r="C5" s="2"/>
      <c r="D5" s="2"/>
      <c r="E5" s="2"/>
      <c r="F5" s="35" t="s">
        <v>1</v>
      </c>
      <c r="G5" s="33">
        <v>2</v>
      </c>
      <c r="H5" s="2"/>
      <c r="I5" s="2"/>
      <c r="J5" s="2"/>
      <c r="K5" s="2"/>
      <c r="L5" s="2"/>
      <c r="M5" s="2"/>
      <c r="N5" s="2"/>
    </row>
    <row r="6" spans="1:14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25">
      <c r="A7" s="2"/>
      <c r="B7" s="2"/>
      <c r="C7" s="2"/>
      <c r="D7" s="2"/>
      <c r="E7" s="2"/>
      <c r="F7" s="2"/>
      <c r="H7" s="2"/>
      <c r="I7" s="2"/>
      <c r="J7" s="2"/>
      <c r="K7" s="2"/>
      <c r="L7" s="2"/>
      <c r="M7" s="2"/>
      <c r="N7" s="2"/>
    </row>
    <row r="8" spans="1:14" x14ac:dyDescent="0.25">
      <c r="A8" s="2"/>
      <c r="B8" s="2"/>
      <c r="C8" s="2"/>
      <c r="D8" s="4"/>
      <c r="E8" s="4"/>
      <c r="F8" s="35" t="s">
        <v>2</v>
      </c>
      <c r="G8" s="33">
        <v>4</v>
      </c>
      <c r="H8" s="4"/>
      <c r="I8" s="4"/>
      <c r="J8" s="4"/>
      <c r="K8" s="4"/>
      <c r="L8" s="4"/>
      <c r="M8" s="2"/>
      <c r="N8" s="2"/>
    </row>
    <row r="9" spans="1:14" x14ac:dyDescent="0.25">
      <c r="A9" s="2"/>
      <c r="B9" s="2"/>
      <c r="C9" s="2"/>
      <c r="D9" s="4"/>
      <c r="E9" s="4"/>
      <c r="F9" s="4"/>
      <c r="G9" s="4"/>
      <c r="H9" s="4"/>
      <c r="I9" s="4"/>
      <c r="J9" s="4"/>
      <c r="K9" s="4"/>
      <c r="L9" s="4"/>
      <c r="M9" s="2"/>
      <c r="N9" s="2"/>
    </row>
    <row r="10" spans="1:14" x14ac:dyDescent="0.25">
      <c r="A10" s="2"/>
      <c r="B10" s="2"/>
      <c r="C10" s="2"/>
      <c r="D10" s="4"/>
      <c r="E10" s="4"/>
      <c r="F10" s="4"/>
      <c r="G10" s="4"/>
      <c r="H10" s="4"/>
      <c r="I10" s="4"/>
      <c r="J10" s="4"/>
      <c r="K10" s="4"/>
      <c r="L10" s="4"/>
      <c r="M10" s="2"/>
      <c r="N10" s="2"/>
    </row>
    <row r="11" spans="1:14" x14ac:dyDescent="0.25">
      <c r="A11" s="2"/>
      <c r="B11" s="2"/>
      <c r="C11" s="2"/>
      <c r="D11" s="4"/>
      <c r="E11" s="4"/>
      <c r="F11" s="35" t="s">
        <v>3</v>
      </c>
      <c r="G11" s="33">
        <v>10</v>
      </c>
      <c r="H11" s="4"/>
      <c r="I11" s="4"/>
      <c r="J11" s="4"/>
      <c r="K11" s="4"/>
      <c r="L11" s="4"/>
      <c r="M11" s="2"/>
      <c r="N11" s="2"/>
    </row>
    <row r="12" spans="1:14" x14ac:dyDescent="0.25">
      <c r="A12" s="2"/>
      <c r="B12" s="2"/>
      <c r="C12" s="2"/>
      <c r="D12" s="4"/>
      <c r="E12" s="4"/>
      <c r="F12" s="4"/>
      <c r="G12" s="4"/>
      <c r="H12" s="4"/>
      <c r="I12" s="4"/>
      <c r="J12" s="4"/>
      <c r="K12" s="4"/>
      <c r="L12" s="4"/>
      <c r="M12" s="2"/>
      <c r="N12" s="2"/>
    </row>
    <row r="13" spans="1:14" x14ac:dyDescent="0.25">
      <c r="A13" s="2"/>
      <c r="B13" s="2"/>
      <c r="C13" s="2"/>
      <c r="D13" s="4"/>
      <c r="E13" s="4"/>
      <c r="F13" s="4"/>
      <c r="G13" s="4"/>
      <c r="H13" s="4"/>
      <c r="I13" s="4"/>
      <c r="J13" s="4"/>
      <c r="K13" s="4"/>
      <c r="L13" s="4"/>
      <c r="M13" s="2"/>
      <c r="N13" s="2"/>
    </row>
    <row r="14" spans="1:14" x14ac:dyDescent="0.25">
      <c r="A14" s="2"/>
      <c r="B14" s="2"/>
      <c r="C14" s="2"/>
      <c r="D14" s="4"/>
      <c r="E14" s="4"/>
      <c r="F14" s="4"/>
      <c r="G14" s="4"/>
      <c r="H14" s="4"/>
      <c r="I14" s="4"/>
      <c r="J14" s="4"/>
      <c r="K14" s="4"/>
      <c r="L14" s="4"/>
      <c r="M14" s="2"/>
      <c r="N14" s="2"/>
    </row>
    <row r="15" spans="1:14" x14ac:dyDescent="0.25">
      <c r="A15" s="2"/>
      <c r="B15" s="2"/>
      <c r="C15" s="2"/>
      <c r="D15" s="4"/>
      <c r="E15" s="4"/>
      <c r="F15" s="35" t="s">
        <v>4</v>
      </c>
      <c r="G15" s="33">
        <v>4</v>
      </c>
      <c r="H15" s="4"/>
      <c r="I15" s="4"/>
      <c r="J15" s="4"/>
      <c r="K15" s="4"/>
      <c r="L15" s="4"/>
      <c r="M15" s="2"/>
      <c r="N15" s="2"/>
    </row>
    <row r="16" spans="1:14" x14ac:dyDescent="0.25">
      <c r="A16" s="2"/>
      <c r="B16" s="2"/>
      <c r="C16" s="2"/>
      <c r="D16" s="36" t="s">
        <v>5</v>
      </c>
      <c r="E16" s="33">
        <v>6</v>
      </c>
      <c r="F16" s="4"/>
      <c r="G16" s="4"/>
      <c r="H16" s="4"/>
      <c r="I16" s="4"/>
      <c r="J16" s="36" t="s">
        <v>7</v>
      </c>
      <c r="K16" s="33">
        <v>7</v>
      </c>
      <c r="L16" s="4"/>
      <c r="M16" s="2"/>
      <c r="N16" s="2"/>
    </row>
    <row r="17" spans="1:14" x14ac:dyDescent="0.25">
      <c r="A17" s="2"/>
      <c r="B17" s="2"/>
      <c r="C17" s="2"/>
      <c r="D17" s="4"/>
      <c r="E17" s="4"/>
      <c r="F17" s="4"/>
      <c r="G17" s="4"/>
      <c r="H17" s="4"/>
      <c r="I17" s="4"/>
      <c r="J17" s="4"/>
      <c r="K17" s="4"/>
      <c r="L17" s="4"/>
      <c r="M17" s="2"/>
      <c r="N17" s="2"/>
    </row>
    <row r="18" spans="1:14" x14ac:dyDescent="0.25">
      <c r="A18" s="2"/>
      <c r="B18" s="2"/>
      <c r="C18" s="2"/>
      <c r="D18" s="4"/>
      <c r="E18" s="4"/>
      <c r="F18" s="4"/>
      <c r="G18" s="4"/>
      <c r="H18" s="4"/>
      <c r="I18" s="4"/>
      <c r="J18" s="4"/>
      <c r="K18" s="4"/>
      <c r="L18" s="4"/>
      <c r="M18" s="2"/>
      <c r="N18" s="2"/>
    </row>
    <row r="19" spans="1:14" x14ac:dyDescent="0.25">
      <c r="A19" s="2"/>
      <c r="B19" s="2"/>
      <c r="C19" s="2"/>
      <c r="D19" s="4"/>
      <c r="E19" s="4"/>
      <c r="F19" s="4"/>
      <c r="G19" s="35" t="s">
        <v>8</v>
      </c>
      <c r="H19" s="33">
        <v>5</v>
      </c>
      <c r="I19" s="4"/>
      <c r="J19" s="4"/>
      <c r="K19" s="4"/>
      <c r="L19" s="4"/>
      <c r="M19" s="2"/>
      <c r="N19" s="2"/>
    </row>
    <row r="20" spans="1:14" x14ac:dyDescent="0.25">
      <c r="A20" s="2"/>
      <c r="B20" s="2"/>
      <c r="C20" s="2"/>
      <c r="D20" s="36" t="s">
        <v>6</v>
      </c>
      <c r="E20" s="33">
        <v>7</v>
      </c>
      <c r="F20" s="4"/>
      <c r="G20" s="4"/>
      <c r="H20" s="4"/>
      <c r="I20" s="4"/>
      <c r="J20" s="4"/>
      <c r="K20" s="4"/>
      <c r="L20" s="4"/>
      <c r="M20" s="2"/>
      <c r="N20" s="2"/>
    </row>
    <row r="21" spans="1:14" x14ac:dyDescent="0.25">
      <c r="A21" s="2"/>
      <c r="B21" s="2"/>
      <c r="C21" s="2"/>
      <c r="D21" s="4"/>
      <c r="E21" s="4"/>
      <c r="F21" s="4"/>
      <c r="G21" s="4"/>
      <c r="H21" s="4"/>
      <c r="I21" s="4"/>
      <c r="J21" s="4"/>
      <c r="K21" s="4"/>
      <c r="L21" s="4"/>
      <c r="M21" s="2"/>
      <c r="N21" s="2"/>
    </row>
    <row r="22" spans="1:14" x14ac:dyDescent="0.25">
      <c r="A22" s="2"/>
      <c r="B22" s="2"/>
      <c r="C22" s="2"/>
      <c r="D22" s="4"/>
      <c r="E22" s="4"/>
      <c r="F22" s="4"/>
      <c r="G22" s="4"/>
      <c r="H22" s="4"/>
      <c r="I22" s="4"/>
      <c r="J22" s="4"/>
      <c r="K22" s="4"/>
      <c r="L22" s="4"/>
      <c r="M22" s="2"/>
      <c r="N22" s="2"/>
    </row>
    <row r="23" spans="1:14" x14ac:dyDescent="0.25">
      <c r="A23" s="2"/>
      <c r="B23" s="2"/>
      <c r="C23" s="2"/>
      <c r="D23" s="4"/>
      <c r="E23" s="4"/>
      <c r="F23" s="4"/>
      <c r="G23" s="4"/>
      <c r="H23" s="35" t="s">
        <v>9</v>
      </c>
      <c r="I23" s="33">
        <v>8</v>
      </c>
      <c r="J23" s="4"/>
      <c r="K23" s="4"/>
      <c r="L23" s="4"/>
      <c r="M23" s="2"/>
      <c r="N23" s="2"/>
    </row>
    <row r="24" spans="1:14" x14ac:dyDescent="0.25">
      <c r="A24" s="2"/>
      <c r="B24" s="2"/>
      <c r="C24" s="2"/>
      <c r="D24" s="4"/>
      <c r="E24" s="36" t="s">
        <v>15</v>
      </c>
      <c r="F24" s="33">
        <v>9</v>
      </c>
      <c r="G24" s="4"/>
      <c r="H24" s="4"/>
      <c r="I24" s="4"/>
      <c r="J24" s="4"/>
      <c r="K24" s="4"/>
      <c r="L24" s="4"/>
      <c r="M24" s="2"/>
      <c r="N24" s="2"/>
    </row>
    <row r="25" spans="1:14" x14ac:dyDescent="0.25">
      <c r="A25" s="2"/>
      <c r="B25" s="2"/>
      <c r="C25" s="2"/>
      <c r="D25" s="4"/>
      <c r="E25" s="4"/>
      <c r="F25" s="4"/>
      <c r="G25" s="4"/>
      <c r="H25" s="4"/>
      <c r="I25" s="4"/>
      <c r="J25" s="4"/>
      <c r="K25" s="4"/>
      <c r="L25" s="4"/>
      <c r="M25" s="2"/>
      <c r="N25" s="2"/>
    </row>
    <row r="26" spans="1:14" x14ac:dyDescent="0.25">
      <c r="A26" s="2"/>
      <c r="B26" s="2"/>
      <c r="C26" s="2"/>
      <c r="D26" s="4"/>
      <c r="E26" s="4"/>
      <c r="F26" s="4"/>
      <c r="G26" s="4"/>
      <c r="H26" s="4"/>
      <c r="I26" s="4"/>
      <c r="J26" s="4"/>
      <c r="K26" s="4"/>
      <c r="L26" s="4"/>
      <c r="M26" s="2"/>
      <c r="N26" s="2"/>
    </row>
    <row r="27" spans="1:14" x14ac:dyDescent="0.25">
      <c r="A27" s="2"/>
      <c r="B27" s="2"/>
      <c r="C27" s="2"/>
      <c r="D27" s="4"/>
      <c r="E27" s="4"/>
      <c r="F27" s="4"/>
      <c r="G27" s="36" t="s">
        <v>10</v>
      </c>
      <c r="H27" s="33">
        <v>4</v>
      </c>
      <c r="I27" s="4"/>
      <c r="J27" s="4"/>
      <c r="K27" s="35" t="s">
        <v>11</v>
      </c>
      <c r="L27" s="33">
        <v>5</v>
      </c>
      <c r="M27" s="2"/>
      <c r="N27" s="2"/>
    </row>
    <row r="28" spans="1:14" x14ac:dyDescent="0.25">
      <c r="A28" s="2"/>
      <c r="B28" s="2"/>
      <c r="C28" s="2"/>
      <c r="D28" s="4"/>
      <c r="E28" s="4"/>
      <c r="F28" s="4"/>
      <c r="G28" s="4"/>
      <c r="H28" s="4"/>
      <c r="I28" s="4"/>
      <c r="J28" s="4"/>
      <c r="K28" s="4"/>
      <c r="L28" s="4"/>
      <c r="M28" s="2"/>
      <c r="N28" s="2"/>
    </row>
    <row r="29" spans="1:14" x14ac:dyDescent="0.25">
      <c r="A29" s="2"/>
      <c r="B29" s="2"/>
      <c r="C29" s="2"/>
      <c r="D29" s="4"/>
      <c r="E29" s="4"/>
      <c r="F29" s="36" t="s">
        <v>14</v>
      </c>
      <c r="G29" s="33">
        <v>2</v>
      </c>
      <c r="H29" s="4"/>
      <c r="I29" s="4"/>
      <c r="J29" s="4"/>
      <c r="K29" s="4"/>
      <c r="L29" s="4"/>
      <c r="M29" s="2"/>
      <c r="N29" s="2"/>
    </row>
    <row r="30" spans="1:14" x14ac:dyDescent="0.25">
      <c r="A30" s="2"/>
      <c r="B30" s="2"/>
      <c r="C30" s="2"/>
      <c r="D30" s="4"/>
      <c r="E30" s="4"/>
      <c r="F30" s="4"/>
      <c r="G30" s="4"/>
      <c r="H30" s="4"/>
      <c r="I30" s="4"/>
      <c r="J30" s="4"/>
      <c r="K30" s="4"/>
      <c r="L30" s="4"/>
      <c r="M30" s="2"/>
      <c r="N30" s="2"/>
    </row>
    <row r="31" spans="1:14" x14ac:dyDescent="0.25">
      <c r="A31" s="2"/>
      <c r="B31" s="2"/>
      <c r="C31" s="2"/>
      <c r="D31" s="4"/>
      <c r="E31" s="4"/>
      <c r="F31" s="4"/>
      <c r="G31" s="4"/>
      <c r="H31" s="35" t="s">
        <v>12</v>
      </c>
      <c r="I31" s="33">
        <v>6</v>
      </c>
      <c r="J31" s="4"/>
      <c r="K31" s="4"/>
      <c r="L31" s="4"/>
      <c r="M31" s="2"/>
      <c r="N31" s="2"/>
    </row>
    <row r="32" spans="1:14" x14ac:dyDescent="0.25">
      <c r="A32" s="2"/>
      <c r="B32" s="2"/>
      <c r="C32" s="2"/>
      <c r="D32" s="4"/>
      <c r="E32" s="4"/>
      <c r="F32" s="4"/>
      <c r="G32" s="4"/>
      <c r="H32" s="4"/>
      <c r="I32" s="4"/>
      <c r="J32" s="4"/>
      <c r="K32" s="4"/>
      <c r="L32" s="4"/>
      <c r="M32" s="2"/>
      <c r="N32" s="2"/>
    </row>
    <row r="33" spans="1:14" ht="15.75" thickBot="1" x14ac:dyDescent="0.3">
      <c r="A33" s="2"/>
      <c r="B33" s="2"/>
      <c r="C33" s="2"/>
      <c r="D33" s="4"/>
      <c r="E33" s="4"/>
      <c r="F33" s="4"/>
      <c r="G33" s="4"/>
      <c r="H33" s="4"/>
      <c r="I33" s="4"/>
      <c r="J33" s="4"/>
      <c r="K33" s="4"/>
      <c r="L33" s="4"/>
      <c r="M33" s="2"/>
      <c r="N33" s="2"/>
    </row>
    <row r="34" spans="1:14" ht="15.75" thickBot="1" x14ac:dyDescent="0.3">
      <c r="A34" s="2"/>
      <c r="B34" s="2"/>
      <c r="C34" s="2"/>
      <c r="D34" s="2"/>
      <c r="E34" s="2"/>
      <c r="F34" s="2"/>
      <c r="G34" s="3" t="s">
        <v>13</v>
      </c>
      <c r="H34" s="2"/>
      <c r="I34" s="2"/>
      <c r="J34" s="2"/>
      <c r="K34" s="2"/>
      <c r="L34" s="2"/>
      <c r="M34" s="2"/>
      <c r="N34" s="2"/>
    </row>
    <row r="35" spans="1:14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20" workbookViewId="0">
      <selection activeCell="B1" sqref="B1:M35"/>
    </sheetView>
  </sheetViews>
  <sheetFormatPr defaultColWidth="6.28515625" defaultRowHeight="15" x14ac:dyDescent="0.25"/>
  <cols>
    <col min="1" max="1" width="3.140625" style="1" customWidth="1"/>
    <col min="2" max="16384" width="6.28515625" style="1"/>
  </cols>
  <sheetData>
    <row r="1" spans="1:14" ht="15.75" thickBo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 x14ac:dyDescent="0.3">
      <c r="A2" s="2"/>
      <c r="B2" s="2"/>
      <c r="C2" s="2"/>
      <c r="D2" s="2"/>
      <c r="E2" s="2"/>
      <c r="F2" s="3" t="s">
        <v>0</v>
      </c>
      <c r="G2" s="2"/>
      <c r="H2" s="2"/>
      <c r="I2" s="2"/>
      <c r="J2" s="2"/>
      <c r="K2" s="2"/>
      <c r="L2" s="2"/>
      <c r="M2" s="2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/>
      <c r="B4" s="2"/>
      <c r="C4" s="2"/>
      <c r="E4" s="2"/>
      <c r="F4" s="40"/>
      <c r="G4" s="2"/>
      <c r="H4" s="2"/>
      <c r="I4" s="2"/>
      <c r="J4" s="2"/>
      <c r="K4" s="2"/>
      <c r="L4" s="2"/>
      <c r="M4" s="2"/>
      <c r="N4" s="2"/>
    </row>
    <row r="5" spans="1:14" x14ac:dyDescent="0.25">
      <c r="A5" s="2"/>
      <c r="B5" s="2"/>
      <c r="C5" s="2"/>
      <c r="D5" s="2"/>
      <c r="E5" s="2"/>
      <c r="F5" s="37" t="s">
        <v>1</v>
      </c>
      <c r="G5" s="33">
        <v>2</v>
      </c>
      <c r="H5" s="2"/>
      <c r="I5" s="2"/>
      <c r="J5" s="2"/>
      <c r="K5" s="2"/>
      <c r="L5" s="2"/>
      <c r="M5" s="2"/>
      <c r="N5" s="2"/>
    </row>
    <row r="6" spans="1:14" x14ac:dyDescent="0.25">
      <c r="A6" s="2"/>
      <c r="B6" s="2"/>
      <c r="C6" s="2"/>
      <c r="D6" s="2"/>
      <c r="E6" s="2"/>
      <c r="F6" s="40"/>
      <c r="G6" s="2"/>
      <c r="H6" s="2"/>
      <c r="I6" s="2"/>
      <c r="J6" s="2"/>
      <c r="K6" s="2"/>
      <c r="L6" s="2"/>
      <c r="M6" s="2"/>
      <c r="N6" s="2"/>
    </row>
    <row r="7" spans="1:14" x14ac:dyDescent="0.25">
      <c r="A7" s="2"/>
      <c r="B7" s="2"/>
      <c r="C7" s="2"/>
      <c r="D7" s="2"/>
      <c r="E7" s="2"/>
      <c r="F7" s="40"/>
      <c r="H7" s="2"/>
      <c r="I7" s="2"/>
      <c r="J7" s="2"/>
      <c r="K7" s="2"/>
      <c r="L7" s="2"/>
      <c r="M7" s="2"/>
      <c r="N7" s="2"/>
    </row>
    <row r="8" spans="1:14" x14ac:dyDescent="0.25">
      <c r="A8" s="2"/>
      <c r="B8" s="2"/>
      <c r="C8" s="2"/>
      <c r="D8" s="4"/>
      <c r="E8" s="4"/>
      <c r="F8" s="37" t="s">
        <v>2</v>
      </c>
      <c r="G8" s="33">
        <v>4</v>
      </c>
      <c r="H8" s="4"/>
      <c r="I8" s="4"/>
      <c r="J8" s="4"/>
      <c r="K8" s="4"/>
      <c r="L8" s="4"/>
      <c r="M8" s="2"/>
      <c r="N8" s="2"/>
    </row>
    <row r="9" spans="1:14" x14ac:dyDescent="0.25">
      <c r="A9" s="2"/>
      <c r="B9" s="2"/>
      <c r="C9" s="2"/>
      <c r="D9" s="4"/>
      <c r="E9" s="4"/>
      <c r="F9" s="36"/>
      <c r="G9" s="4"/>
      <c r="H9" s="4"/>
      <c r="I9" s="4"/>
      <c r="J9" s="4"/>
      <c r="K9" s="4"/>
      <c r="L9" s="4"/>
      <c r="M9" s="2"/>
      <c r="N9" s="2"/>
    </row>
    <row r="10" spans="1:14" x14ac:dyDescent="0.25">
      <c r="A10" s="2"/>
      <c r="B10" s="2"/>
      <c r="C10" s="2"/>
      <c r="D10" s="4"/>
      <c r="E10" s="4"/>
      <c r="F10" s="36"/>
      <c r="G10" s="4"/>
      <c r="H10" s="4"/>
      <c r="I10" s="4"/>
      <c r="J10" s="4"/>
      <c r="K10" s="4"/>
      <c r="L10" s="4"/>
      <c r="M10" s="2"/>
      <c r="N10" s="2"/>
    </row>
    <row r="11" spans="1:14" x14ac:dyDescent="0.25">
      <c r="A11" s="2"/>
      <c r="B11" s="2"/>
      <c r="C11" s="2"/>
      <c r="D11" s="4"/>
      <c r="E11" s="4"/>
      <c r="F11" s="37" t="s">
        <v>3</v>
      </c>
      <c r="G11" s="33">
        <v>10</v>
      </c>
      <c r="H11" s="4"/>
      <c r="I11" s="4"/>
      <c r="J11" s="4"/>
      <c r="K11" s="4"/>
      <c r="L11" s="4"/>
      <c r="M11" s="2"/>
      <c r="N11" s="2"/>
    </row>
    <row r="12" spans="1:14" x14ac:dyDescent="0.25">
      <c r="A12" s="2"/>
      <c r="B12" s="2"/>
      <c r="C12" s="2"/>
      <c r="D12" s="4"/>
      <c r="E12" s="4"/>
      <c r="F12" s="36"/>
      <c r="G12" s="4"/>
      <c r="H12" s="4"/>
      <c r="I12" s="4"/>
      <c r="J12" s="4"/>
      <c r="K12" s="4"/>
      <c r="L12" s="4"/>
      <c r="M12" s="2"/>
      <c r="N12" s="2"/>
    </row>
    <row r="13" spans="1:14" x14ac:dyDescent="0.25">
      <c r="A13" s="2"/>
      <c r="B13" s="2"/>
      <c r="C13" s="2"/>
      <c r="D13" s="4"/>
      <c r="E13" s="4"/>
      <c r="F13" s="36"/>
      <c r="G13" s="4"/>
      <c r="H13" s="4"/>
      <c r="I13" s="4"/>
      <c r="J13" s="4"/>
      <c r="K13" s="4"/>
      <c r="L13" s="4"/>
      <c r="M13" s="2"/>
      <c r="N13" s="2"/>
    </row>
    <row r="14" spans="1:14" x14ac:dyDescent="0.25">
      <c r="A14" s="2"/>
      <c r="B14" s="2"/>
      <c r="C14" s="2"/>
      <c r="D14" s="4"/>
      <c r="E14" s="4"/>
      <c r="F14" s="36"/>
      <c r="G14" s="4"/>
      <c r="H14" s="4"/>
      <c r="I14" s="4"/>
      <c r="J14" s="4"/>
      <c r="K14" s="4"/>
      <c r="L14" s="4"/>
      <c r="M14" s="2"/>
      <c r="N14" s="2"/>
    </row>
    <row r="15" spans="1:14" x14ac:dyDescent="0.25">
      <c r="A15" s="2"/>
      <c r="B15" s="2"/>
      <c r="C15" s="2"/>
      <c r="D15" s="4"/>
      <c r="E15" s="4"/>
      <c r="F15" s="37" t="s">
        <v>4</v>
      </c>
      <c r="G15" s="33">
        <v>4</v>
      </c>
      <c r="H15" s="4"/>
      <c r="I15" s="4"/>
      <c r="J15" s="4"/>
      <c r="K15" s="4"/>
      <c r="L15" s="4"/>
      <c r="M15" s="2"/>
      <c r="N15" s="2"/>
    </row>
    <row r="16" spans="1:14" x14ac:dyDescent="0.25">
      <c r="A16" s="2"/>
      <c r="B16" s="2"/>
      <c r="C16" s="2"/>
      <c r="D16" s="4" t="s">
        <v>5</v>
      </c>
      <c r="E16" s="33">
        <v>6</v>
      </c>
      <c r="F16" s="36"/>
      <c r="G16" s="4"/>
      <c r="H16" s="4"/>
      <c r="I16" s="4"/>
      <c r="J16" s="4" t="s">
        <v>7</v>
      </c>
      <c r="K16" s="33">
        <v>7</v>
      </c>
      <c r="L16" s="4"/>
      <c r="M16" s="2"/>
      <c r="N16" s="2"/>
    </row>
    <row r="17" spans="1:14" x14ac:dyDescent="0.25">
      <c r="A17" s="2"/>
      <c r="B17" s="2"/>
      <c r="C17" s="2"/>
      <c r="D17" s="4"/>
      <c r="E17" s="4"/>
      <c r="F17" s="4"/>
      <c r="G17" s="4"/>
      <c r="H17" s="4"/>
      <c r="I17" s="4"/>
      <c r="J17" s="4"/>
      <c r="K17" s="4"/>
      <c r="L17" s="4"/>
      <c r="M17" s="2"/>
      <c r="N17" s="2"/>
    </row>
    <row r="18" spans="1:14" x14ac:dyDescent="0.25">
      <c r="A18" s="2"/>
      <c r="B18" s="2"/>
      <c r="C18" s="2"/>
      <c r="D18" s="4"/>
      <c r="E18" s="4"/>
      <c r="F18" s="4"/>
      <c r="G18" s="4"/>
      <c r="H18" s="4"/>
      <c r="I18" s="4"/>
      <c r="J18" s="4"/>
      <c r="K18" s="4"/>
      <c r="L18" s="4"/>
      <c r="M18" s="2"/>
      <c r="N18" s="2"/>
    </row>
    <row r="19" spans="1:14" x14ac:dyDescent="0.25">
      <c r="A19" s="2"/>
      <c r="B19" s="2"/>
      <c r="C19" s="2"/>
      <c r="D19" s="4"/>
      <c r="E19" s="4"/>
      <c r="F19" s="4"/>
      <c r="G19" s="37" t="s">
        <v>8</v>
      </c>
      <c r="H19" s="33">
        <v>5</v>
      </c>
      <c r="I19" s="4"/>
      <c r="J19" s="4"/>
      <c r="K19" s="4"/>
      <c r="L19" s="4"/>
      <c r="M19" s="2"/>
      <c r="N19" s="2"/>
    </row>
    <row r="20" spans="1:14" x14ac:dyDescent="0.25">
      <c r="A20" s="2"/>
      <c r="B20" s="2"/>
      <c r="C20" s="2"/>
      <c r="D20" s="4" t="s">
        <v>6</v>
      </c>
      <c r="E20" s="33">
        <v>7</v>
      </c>
      <c r="F20" s="4"/>
      <c r="G20" s="4"/>
      <c r="H20" s="4"/>
      <c r="I20" s="4"/>
      <c r="J20" s="4"/>
      <c r="K20" s="4"/>
      <c r="L20" s="4"/>
      <c r="M20" s="2"/>
      <c r="N20" s="2"/>
    </row>
    <row r="21" spans="1:14" x14ac:dyDescent="0.25">
      <c r="A21" s="2"/>
      <c r="B21" s="2"/>
      <c r="C21" s="2"/>
      <c r="D21" s="4"/>
      <c r="E21" s="4"/>
      <c r="F21" s="4"/>
      <c r="G21" s="4"/>
      <c r="H21" s="4"/>
      <c r="I21" s="4"/>
      <c r="J21" s="4"/>
      <c r="K21" s="4"/>
      <c r="L21" s="4"/>
      <c r="M21" s="2"/>
      <c r="N21" s="2"/>
    </row>
    <row r="22" spans="1:14" x14ac:dyDescent="0.25">
      <c r="A22" s="2"/>
      <c r="B22" s="2"/>
      <c r="C22" s="2"/>
      <c r="D22" s="4"/>
      <c r="E22" s="4"/>
      <c r="F22" s="4"/>
      <c r="G22" s="4"/>
      <c r="H22" s="4"/>
      <c r="I22" s="4"/>
      <c r="J22" s="4"/>
      <c r="K22" s="4"/>
      <c r="L22" s="4"/>
      <c r="M22" s="2"/>
      <c r="N22" s="2"/>
    </row>
    <row r="23" spans="1:14" x14ac:dyDescent="0.25">
      <c r="A23" s="2"/>
      <c r="B23" s="2"/>
      <c r="C23" s="2"/>
      <c r="D23" s="4"/>
      <c r="E23" s="4"/>
      <c r="F23" s="4"/>
      <c r="G23" s="4"/>
      <c r="H23" s="37" t="s">
        <v>9</v>
      </c>
      <c r="I23" s="33">
        <v>8</v>
      </c>
      <c r="J23" s="4"/>
      <c r="K23" s="4"/>
      <c r="L23" s="4"/>
      <c r="M23" s="2"/>
      <c r="N23" s="2"/>
    </row>
    <row r="24" spans="1:14" x14ac:dyDescent="0.25">
      <c r="A24" s="2"/>
      <c r="B24" s="2"/>
      <c r="C24" s="2"/>
      <c r="D24" s="4"/>
      <c r="E24" s="4" t="s">
        <v>15</v>
      </c>
      <c r="F24" s="33">
        <v>9</v>
      </c>
      <c r="G24" s="4"/>
      <c r="H24" s="4"/>
      <c r="I24" s="4"/>
      <c r="J24" s="4"/>
      <c r="K24" s="4"/>
      <c r="L24" s="4"/>
      <c r="M24" s="2"/>
      <c r="N24" s="2"/>
    </row>
    <row r="25" spans="1:14" x14ac:dyDescent="0.25">
      <c r="A25" s="2"/>
      <c r="B25" s="2"/>
      <c r="C25" s="2"/>
      <c r="D25" s="4"/>
      <c r="E25" s="4"/>
      <c r="F25" s="4"/>
      <c r="G25" s="4"/>
      <c r="H25" s="4"/>
      <c r="I25" s="4"/>
      <c r="J25" s="4"/>
      <c r="K25" s="4"/>
      <c r="L25" s="4"/>
      <c r="M25" s="2"/>
      <c r="N25" s="2"/>
    </row>
    <row r="26" spans="1:14" x14ac:dyDescent="0.25">
      <c r="A26" s="2"/>
      <c r="B26" s="2"/>
      <c r="C26" s="2"/>
      <c r="D26" s="4"/>
      <c r="E26" s="4"/>
      <c r="F26" s="4"/>
      <c r="G26" s="4"/>
      <c r="H26" s="4"/>
      <c r="I26" s="4"/>
      <c r="J26" s="4"/>
      <c r="K26" s="4"/>
      <c r="L26" s="4"/>
      <c r="M26" s="2"/>
      <c r="N26" s="2"/>
    </row>
    <row r="27" spans="1:14" x14ac:dyDescent="0.25">
      <c r="A27" s="2"/>
      <c r="B27" s="2"/>
      <c r="C27" s="2"/>
      <c r="D27" s="4"/>
      <c r="E27" s="4"/>
      <c r="F27" s="4"/>
      <c r="G27" s="4" t="s">
        <v>10</v>
      </c>
      <c r="H27" s="33">
        <v>4</v>
      </c>
      <c r="I27" s="4"/>
      <c r="J27" s="4"/>
      <c r="K27" s="37" t="s">
        <v>11</v>
      </c>
      <c r="L27" s="33">
        <v>5</v>
      </c>
      <c r="M27" s="2"/>
      <c r="N27" s="2"/>
    </row>
    <row r="28" spans="1:14" x14ac:dyDescent="0.25">
      <c r="A28" s="2"/>
      <c r="B28" s="2"/>
      <c r="C28" s="2"/>
      <c r="D28" s="4"/>
      <c r="E28" s="4"/>
      <c r="F28" s="4"/>
      <c r="G28" s="4"/>
      <c r="H28" s="4"/>
      <c r="I28" s="4"/>
      <c r="J28" s="4"/>
      <c r="K28" s="4"/>
      <c r="L28" s="4"/>
      <c r="M28" s="2"/>
      <c r="N28" s="2"/>
    </row>
    <row r="29" spans="1:14" x14ac:dyDescent="0.25">
      <c r="A29" s="2"/>
      <c r="B29" s="2"/>
      <c r="C29" s="2"/>
      <c r="D29" s="4"/>
      <c r="E29" s="4"/>
      <c r="F29" s="4" t="s">
        <v>14</v>
      </c>
      <c r="G29" s="33">
        <v>2</v>
      </c>
      <c r="H29" s="4"/>
      <c r="I29" s="4"/>
      <c r="J29" s="4"/>
      <c r="K29" s="4"/>
      <c r="L29" s="4"/>
      <c r="M29" s="2"/>
      <c r="N29" s="2"/>
    </row>
    <row r="30" spans="1:14" x14ac:dyDescent="0.25">
      <c r="A30" s="2"/>
      <c r="B30" s="2"/>
      <c r="C30" s="2"/>
      <c r="D30" s="4"/>
      <c r="E30" s="4"/>
      <c r="F30" s="4"/>
      <c r="G30" s="4"/>
      <c r="H30" s="4"/>
      <c r="I30" s="4"/>
      <c r="J30" s="4"/>
      <c r="K30" s="4"/>
      <c r="L30" s="4"/>
      <c r="M30" s="2"/>
      <c r="N30" s="2"/>
    </row>
    <row r="31" spans="1:14" x14ac:dyDescent="0.25">
      <c r="A31" s="2"/>
      <c r="B31" s="2"/>
      <c r="C31" s="2"/>
      <c r="D31" s="4"/>
      <c r="E31" s="4"/>
      <c r="F31" s="4"/>
      <c r="G31" s="4"/>
      <c r="H31" s="37" t="s">
        <v>12</v>
      </c>
      <c r="I31" s="33">
        <v>6</v>
      </c>
      <c r="J31" s="4"/>
      <c r="K31" s="4"/>
      <c r="L31" s="4"/>
      <c r="M31" s="2"/>
      <c r="N31" s="2"/>
    </row>
    <row r="32" spans="1:14" x14ac:dyDescent="0.25">
      <c r="A32" s="2"/>
      <c r="B32" s="2"/>
      <c r="C32" s="2"/>
      <c r="D32" s="4"/>
      <c r="E32" s="4"/>
      <c r="F32" s="4"/>
      <c r="G32" s="4"/>
      <c r="H32" s="4"/>
      <c r="I32" s="4"/>
      <c r="J32" s="4"/>
      <c r="K32" s="4"/>
      <c r="L32" s="4"/>
      <c r="M32" s="2"/>
      <c r="N32" s="2"/>
    </row>
    <row r="33" spans="1:14" ht="15.75" thickBot="1" x14ac:dyDescent="0.3">
      <c r="A33" s="2"/>
      <c r="B33" s="2"/>
      <c r="C33" s="2"/>
      <c r="D33" s="4"/>
      <c r="E33" s="4"/>
      <c r="F33" s="4"/>
      <c r="G33" s="4"/>
      <c r="H33" s="4"/>
      <c r="I33" s="4"/>
      <c r="J33" s="4"/>
      <c r="K33" s="4"/>
      <c r="L33" s="4"/>
      <c r="M33" s="2"/>
      <c r="N33" s="2"/>
    </row>
    <row r="34" spans="1:14" ht="15.75" thickBot="1" x14ac:dyDescent="0.3">
      <c r="A34" s="2"/>
      <c r="B34" s="2"/>
      <c r="C34" s="2"/>
      <c r="D34" s="2"/>
      <c r="E34" s="2"/>
      <c r="F34" s="2"/>
      <c r="G34" s="3" t="s">
        <v>13</v>
      </c>
      <c r="H34" s="2"/>
      <c r="I34" s="2"/>
      <c r="J34" s="2"/>
      <c r="K34" s="2"/>
      <c r="L34" s="2"/>
      <c r="M34" s="2"/>
      <c r="N34" s="2"/>
    </row>
    <row r="35" spans="1:14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</sheetData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13" workbookViewId="0">
      <selection sqref="A1:N35"/>
    </sheetView>
  </sheetViews>
  <sheetFormatPr defaultColWidth="6.28515625" defaultRowHeight="15" x14ac:dyDescent="0.25"/>
  <cols>
    <col min="1" max="1" width="3.140625" style="38" customWidth="1"/>
    <col min="2" max="16384" width="6.28515625" style="38"/>
  </cols>
  <sheetData>
    <row r="1" spans="1:14" ht="15.75" thickBo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5.75" thickBot="1" x14ac:dyDescent="0.3">
      <c r="A2" s="4"/>
      <c r="B2" s="4"/>
      <c r="C2" s="4"/>
      <c r="D2" s="4"/>
      <c r="E2" s="4"/>
      <c r="F2" s="3" t="s">
        <v>0</v>
      </c>
      <c r="G2" s="33">
        <v>0</v>
      </c>
      <c r="H2" s="4"/>
      <c r="I2" s="4"/>
      <c r="J2" s="4"/>
      <c r="K2" s="51" t="s">
        <v>21</v>
      </c>
      <c r="L2" s="51"/>
      <c r="M2" s="4"/>
      <c r="N2" s="4"/>
    </row>
    <row r="3" spans="1:14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33" t="s">
        <v>5</v>
      </c>
      <c r="L3" s="33" t="s">
        <v>16</v>
      </c>
      <c r="M3" s="4"/>
      <c r="N3" s="4"/>
    </row>
    <row r="4" spans="1:14" x14ac:dyDescent="0.25">
      <c r="A4" s="4"/>
      <c r="B4" s="4"/>
      <c r="C4" s="4"/>
      <c r="D4" s="33">
        <v>2</v>
      </c>
      <c r="E4" s="33">
        <f>E6-E5</f>
        <v>0</v>
      </c>
      <c r="F4" s="36"/>
      <c r="G4" s="4"/>
      <c r="H4" s="4"/>
      <c r="I4" s="4"/>
      <c r="J4" s="4"/>
      <c r="K4" s="33" t="s">
        <v>17</v>
      </c>
      <c r="L4" s="33" t="s">
        <v>19</v>
      </c>
      <c r="M4" s="4"/>
      <c r="N4" s="4"/>
    </row>
    <row r="5" spans="1:14" x14ac:dyDescent="0.25">
      <c r="A5" s="4"/>
      <c r="B5" s="4"/>
      <c r="C5" s="4"/>
      <c r="D5" s="33">
        <f>G2</f>
        <v>0</v>
      </c>
      <c r="E5" s="33">
        <f>D5+D4</f>
        <v>2</v>
      </c>
      <c r="F5" s="39" t="s">
        <v>1</v>
      </c>
      <c r="G5" s="4"/>
      <c r="H5" s="4"/>
      <c r="I5" s="4"/>
      <c r="K5" s="33" t="s">
        <v>18</v>
      </c>
      <c r="L5" s="33" t="s">
        <v>20</v>
      </c>
      <c r="M5" s="4"/>
      <c r="N5" s="4"/>
    </row>
    <row r="6" spans="1:14" x14ac:dyDescent="0.25">
      <c r="A6" s="4"/>
      <c r="B6" s="4"/>
      <c r="C6" s="4"/>
      <c r="D6" s="33">
        <f>E6-D4</f>
        <v>0</v>
      </c>
      <c r="E6" s="33">
        <f>G9</f>
        <v>2</v>
      </c>
      <c r="F6" s="36"/>
      <c r="G6" s="4"/>
      <c r="H6" s="4"/>
      <c r="I6" s="4"/>
      <c r="J6" s="4"/>
      <c r="K6" s="4"/>
      <c r="L6" s="4"/>
      <c r="M6" s="4"/>
      <c r="N6" s="4"/>
    </row>
    <row r="7" spans="1:14" x14ac:dyDescent="0.25">
      <c r="A7" s="4"/>
      <c r="B7" s="4"/>
      <c r="C7" s="4"/>
      <c r="D7" s="4"/>
      <c r="E7" s="4"/>
      <c r="F7" s="36"/>
      <c r="G7" s="33">
        <v>4</v>
      </c>
      <c r="H7" s="33">
        <f>H9-H8</f>
        <v>0</v>
      </c>
      <c r="I7" s="4"/>
      <c r="J7" s="4"/>
      <c r="K7" s="4"/>
      <c r="L7" s="4"/>
      <c r="M7" s="4"/>
      <c r="N7" s="4"/>
    </row>
    <row r="8" spans="1:14" x14ac:dyDescent="0.25">
      <c r="A8" s="4"/>
      <c r="B8" s="4"/>
      <c r="C8" s="4"/>
      <c r="D8" s="4"/>
      <c r="E8" s="4"/>
      <c r="F8" s="39" t="s">
        <v>2</v>
      </c>
      <c r="G8" s="33">
        <f>E5</f>
        <v>2</v>
      </c>
      <c r="H8" s="33">
        <f>G8+G7</f>
        <v>6</v>
      </c>
      <c r="I8" s="4"/>
      <c r="J8" s="4"/>
      <c r="K8" s="4"/>
      <c r="L8" s="4"/>
      <c r="M8" s="4"/>
      <c r="N8" s="4"/>
    </row>
    <row r="9" spans="1:14" x14ac:dyDescent="0.25">
      <c r="A9" s="4"/>
      <c r="B9" s="4"/>
      <c r="C9" s="4"/>
      <c r="D9" s="4"/>
      <c r="E9" s="4"/>
      <c r="F9" s="36"/>
      <c r="G9" s="33">
        <f>H9-G7</f>
        <v>2</v>
      </c>
      <c r="H9" s="33">
        <f>D12</f>
        <v>6</v>
      </c>
      <c r="I9" s="4"/>
      <c r="J9" s="4"/>
      <c r="K9" s="4"/>
      <c r="L9" s="4"/>
      <c r="M9" s="4"/>
      <c r="N9" s="4"/>
    </row>
    <row r="10" spans="1:14" x14ac:dyDescent="0.25">
      <c r="A10" s="4"/>
      <c r="B10" s="4"/>
      <c r="C10" s="4"/>
      <c r="D10" s="33">
        <v>10</v>
      </c>
      <c r="E10" s="33">
        <f>E12-E11</f>
        <v>0</v>
      </c>
      <c r="F10" s="36"/>
      <c r="G10" s="4"/>
      <c r="H10" s="4"/>
      <c r="I10" s="4"/>
      <c r="J10" s="4"/>
      <c r="K10" s="4"/>
      <c r="L10" s="4"/>
      <c r="M10" s="4"/>
      <c r="N10" s="4"/>
    </row>
    <row r="11" spans="1:14" x14ac:dyDescent="0.25">
      <c r="A11" s="4"/>
      <c r="B11" s="4"/>
      <c r="C11" s="4"/>
      <c r="D11" s="33">
        <f>H8</f>
        <v>6</v>
      </c>
      <c r="E11" s="33">
        <f>D11+D10</f>
        <v>16</v>
      </c>
      <c r="F11" s="39" t="s">
        <v>3</v>
      </c>
      <c r="G11" s="4"/>
      <c r="H11" s="4"/>
      <c r="I11" s="4"/>
      <c r="J11" s="4"/>
      <c r="K11" s="4"/>
      <c r="L11" s="4"/>
      <c r="M11" s="4"/>
      <c r="N11" s="4"/>
    </row>
    <row r="12" spans="1:14" x14ac:dyDescent="0.25">
      <c r="A12" s="4"/>
      <c r="B12" s="4"/>
      <c r="C12" s="4"/>
      <c r="D12" s="33">
        <f>E12-D10</f>
        <v>6</v>
      </c>
      <c r="E12" s="33">
        <f>MIN(B17,G16,K17)</f>
        <v>16</v>
      </c>
      <c r="F12" s="36"/>
      <c r="G12" s="4"/>
      <c r="H12" s="4"/>
      <c r="I12" s="4"/>
      <c r="J12" s="4"/>
      <c r="K12" s="4"/>
      <c r="L12" s="4"/>
      <c r="M12" s="4"/>
      <c r="N12" s="4"/>
    </row>
    <row r="13" spans="1:14" x14ac:dyDescent="0.25">
      <c r="A13" s="4"/>
      <c r="B13" s="4"/>
      <c r="C13" s="4"/>
      <c r="D13" s="4"/>
      <c r="E13" s="4"/>
      <c r="F13" s="36"/>
      <c r="G13" s="4"/>
      <c r="H13" s="4"/>
      <c r="I13" s="4"/>
      <c r="J13" s="4"/>
      <c r="K13" s="4"/>
      <c r="L13" s="4"/>
      <c r="M13" s="4"/>
      <c r="N13" s="4"/>
    </row>
    <row r="14" spans="1:14" x14ac:dyDescent="0.25">
      <c r="A14" s="4"/>
      <c r="B14" s="4"/>
      <c r="C14" s="4"/>
      <c r="D14" s="4"/>
      <c r="E14" s="4"/>
      <c r="F14" s="36"/>
      <c r="G14" s="33">
        <v>4</v>
      </c>
      <c r="H14" s="33">
        <f>H16-H15</f>
        <v>0</v>
      </c>
      <c r="I14" s="4"/>
      <c r="J14" s="4"/>
      <c r="K14" s="4"/>
      <c r="L14" s="4"/>
      <c r="M14" s="4"/>
      <c r="N14" s="4"/>
    </row>
    <row r="15" spans="1:14" x14ac:dyDescent="0.25">
      <c r="A15" s="4"/>
      <c r="B15" s="33">
        <v>6</v>
      </c>
      <c r="C15" s="33">
        <f>C17-C16</f>
        <v>4</v>
      </c>
      <c r="D15" s="4"/>
      <c r="E15" s="4"/>
      <c r="F15" s="39" t="s">
        <v>4</v>
      </c>
      <c r="G15" s="33">
        <f>E11</f>
        <v>16</v>
      </c>
      <c r="H15" s="33">
        <f>G15+G14</f>
        <v>20</v>
      </c>
      <c r="I15" s="4"/>
      <c r="J15" s="4"/>
      <c r="K15" s="33">
        <v>7</v>
      </c>
      <c r="L15" s="33">
        <f>L17-L16</f>
        <v>2</v>
      </c>
      <c r="M15" s="4"/>
      <c r="N15" s="4"/>
    </row>
    <row r="16" spans="1:14" x14ac:dyDescent="0.25">
      <c r="A16" s="4"/>
      <c r="B16" s="33">
        <f>E11</f>
        <v>16</v>
      </c>
      <c r="C16" s="33">
        <f>B16+B15</f>
        <v>22</v>
      </c>
      <c r="D16" s="34" t="s">
        <v>5</v>
      </c>
      <c r="E16" s="4"/>
      <c r="F16" s="4"/>
      <c r="G16" s="33">
        <f>H16-G14</f>
        <v>16</v>
      </c>
      <c r="H16" s="33">
        <f>MIN(H20,C25)</f>
        <v>20</v>
      </c>
      <c r="I16" s="4"/>
      <c r="J16" s="34" t="s">
        <v>7</v>
      </c>
      <c r="K16" s="33">
        <f>E11</f>
        <v>16</v>
      </c>
      <c r="L16" s="33">
        <f>K16+K15</f>
        <v>23</v>
      </c>
      <c r="M16" s="4"/>
      <c r="N16" s="4"/>
    </row>
    <row r="17" spans="1:14" x14ac:dyDescent="0.25">
      <c r="A17" s="4"/>
      <c r="B17" s="33">
        <f>C17-B15</f>
        <v>20</v>
      </c>
      <c r="C17" s="33">
        <f>B21</f>
        <v>26</v>
      </c>
      <c r="D17" s="4"/>
      <c r="E17" s="4"/>
      <c r="F17" s="4"/>
      <c r="G17" s="4"/>
      <c r="H17" s="4"/>
      <c r="I17" s="4"/>
      <c r="J17" s="4"/>
      <c r="K17" s="33">
        <f>L17-K15</f>
        <v>18</v>
      </c>
      <c r="L17" s="33">
        <f>I24</f>
        <v>25</v>
      </c>
      <c r="M17" s="4"/>
      <c r="N17" s="4"/>
    </row>
    <row r="18" spans="1:14" x14ac:dyDescent="0.25">
      <c r="A18" s="4"/>
      <c r="B18" s="4"/>
      <c r="C18" s="4"/>
      <c r="D18" s="4"/>
      <c r="E18" s="4"/>
      <c r="F18" s="4"/>
      <c r="G18" s="4"/>
      <c r="H18" s="33">
        <v>5</v>
      </c>
      <c r="I18" s="33">
        <f>I20-I19</f>
        <v>0</v>
      </c>
      <c r="J18" s="4"/>
      <c r="K18" s="4"/>
      <c r="L18" s="4"/>
      <c r="M18" s="4"/>
      <c r="N18" s="4"/>
    </row>
    <row r="19" spans="1:14" x14ac:dyDescent="0.25">
      <c r="A19" s="4"/>
      <c r="B19" s="33">
        <v>7</v>
      </c>
      <c r="C19" s="33">
        <f>C21-C20</f>
        <v>4</v>
      </c>
      <c r="D19" s="4"/>
      <c r="E19" s="4"/>
      <c r="F19" s="4"/>
      <c r="G19" s="39" t="s">
        <v>8</v>
      </c>
      <c r="H19" s="33">
        <f>H15</f>
        <v>20</v>
      </c>
      <c r="I19" s="33">
        <f>H19+H18</f>
        <v>25</v>
      </c>
      <c r="J19" s="4"/>
      <c r="K19" s="4"/>
      <c r="L19" s="4"/>
      <c r="M19" s="4"/>
      <c r="N19" s="4"/>
    </row>
    <row r="20" spans="1:14" x14ac:dyDescent="0.25">
      <c r="A20" s="4"/>
      <c r="B20" s="33">
        <f>C16</f>
        <v>22</v>
      </c>
      <c r="C20" s="33">
        <f>B20+B19</f>
        <v>29</v>
      </c>
      <c r="D20" s="34" t="s">
        <v>6</v>
      </c>
      <c r="E20" s="4"/>
      <c r="F20" s="4"/>
      <c r="G20" s="4"/>
      <c r="H20" s="33">
        <f>I20-H18</f>
        <v>20</v>
      </c>
      <c r="I20" s="33">
        <f>I24</f>
        <v>25</v>
      </c>
      <c r="J20" s="4"/>
      <c r="K20" s="4"/>
      <c r="L20" s="4"/>
      <c r="M20" s="4"/>
      <c r="N20" s="4"/>
    </row>
    <row r="21" spans="1:14" x14ac:dyDescent="0.25">
      <c r="A21" s="4"/>
      <c r="B21" s="33">
        <f>C21-B19</f>
        <v>26</v>
      </c>
      <c r="C21" s="33">
        <f>C25</f>
        <v>33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25">
      <c r="A22" s="4"/>
      <c r="B22" s="4"/>
      <c r="C22" s="4"/>
      <c r="D22" s="4"/>
      <c r="E22" s="4"/>
      <c r="F22" s="4"/>
      <c r="G22" s="4"/>
      <c r="H22" s="4"/>
      <c r="I22" s="33">
        <v>8</v>
      </c>
      <c r="J22" s="33">
        <f>J24-J23</f>
        <v>0</v>
      </c>
      <c r="K22" s="4"/>
      <c r="L22" s="4"/>
      <c r="M22" s="4"/>
      <c r="N22" s="4"/>
    </row>
    <row r="23" spans="1:14" x14ac:dyDescent="0.25">
      <c r="A23" s="4"/>
      <c r="B23" s="4"/>
      <c r="C23" s="33">
        <v>9</v>
      </c>
      <c r="D23" s="33">
        <f>D25-D24</f>
        <v>4</v>
      </c>
      <c r="E23" s="4"/>
      <c r="F23" s="4"/>
      <c r="G23" s="4"/>
      <c r="H23" s="39" t="s">
        <v>9</v>
      </c>
      <c r="I23" s="33">
        <f>MAX(I19,L16)</f>
        <v>25</v>
      </c>
      <c r="J23" s="33">
        <f>I23+I22</f>
        <v>33</v>
      </c>
      <c r="K23" s="4"/>
      <c r="L23" s="4"/>
      <c r="M23" s="4"/>
      <c r="N23" s="4"/>
    </row>
    <row r="24" spans="1:14" x14ac:dyDescent="0.25">
      <c r="A24" s="4"/>
      <c r="B24" s="4"/>
      <c r="C24" s="33">
        <f>MAX(C20,H15)</f>
        <v>29</v>
      </c>
      <c r="D24" s="33">
        <f>C24+C23</f>
        <v>38</v>
      </c>
      <c r="E24" s="34" t="s">
        <v>15</v>
      </c>
      <c r="F24" s="4"/>
      <c r="G24" s="4"/>
      <c r="H24" s="4"/>
      <c r="I24" s="33">
        <f>J24-I22</f>
        <v>25</v>
      </c>
      <c r="J24" s="33">
        <f>MIN(L28,H28)</f>
        <v>33</v>
      </c>
      <c r="K24" s="4"/>
      <c r="L24" s="4"/>
      <c r="M24" s="4"/>
      <c r="N24" s="4"/>
    </row>
    <row r="25" spans="1:14" x14ac:dyDescent="0.25">
      <c r="A25" s="4"/>
      <c r="B25" s="4"/>
      <c r="C25" s="33">
        <f>D25-C23</f>
        <v>33</v>
      </c>
      <c r="D25" s="33">
        <f>D30</f>
        <v>42</v>
      </c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25">
      <c r="A26" s="4"/>
      <c r="B26" s="4"/>
      <c r="C26" s="4"/>
      <c r="D26" s="4"/>
      <c r="E26" s="4"/>
      <c r="F26" s="4"/>
      <c r="G26" s="4"/>
      <c r="H26" s="33">
        <v>4</v>
      </c>
      <c r="I26" s="33">
        <f>I28-I27</f>
        <v>1</v>
      </c>
      <c r="J26" s="4"/>
      <c r="K26" s="4"/>
      <c r="L26" s="33">
        <v>5</v>
      </c>
      <c r="M26" s="33">
        <f>M28-M27</f>
        <v>0</v>
      </c>
      <c r="N26" s="4"/>
    </row>
    <row r="27" spans="1:14" x14ac:dyDescent="0.25">
      <c r="A27" s="4"/>
      <c r="B27" s="4"/>
      <c r="C27" s="4"/>
      <c r="D27" s="4"/>
      <c r="E27" s="4"/>
      <c r="F27" s="4"/>
      <c r="G27" s="34" t="s">
        <v>10</v>
      </c>
      <c r="H27" s="33">
        <f>J23</f>
        <v>33</v>
      </c>
      <c r="I27" s="33">
        <f>H27+H26</f>
        <v>37</v>
      </c>
      <c r="J27" s="4"/>
      <c r="K27" s="39" t="s">
        <v>11</v>
      </c>
      <c r="L27" s="33">
        <f>J23</f>
        <v>33</v>
      </c>
      <c r="M27" s="33">
        <f>L27+L26</f>
        <v>38</v>
      </c>
      <c r="N27" s="4"/>
    </row>
    <row r="28" spans="1:14" x14ac:dyDescent="0.25">
      <c r="A28" s="4"/>
      <c r="B28" s="4"/>
      <c r="C28" s="4"/>
      <c r="D28" s="33">
        <v>2</v>
      </c>
      <c r="E28" s="33">
        <f>E30-E29</f>
        <v>4</v>
      </c>
      <c r="F28" s="4"/>
      <c r="G28" s="4"/>
      <c r="H28" s="33">
        <f>I28-H26</f>
        <v>34</v>
      </c>
      <c r="I28" s="33">
        <f>I32</f>
        <v>38</v>
      </c>
      <c r="J28" s="4"/>
      <c r="K28" s="4"/>
      <c r="L28" s="33">
        <f>M28-L26</f>
        <v>33</v>
      </c>
      <c r="M28" s="33">
        <f>I32</f>
        <v>38</v>
      </c>
      <c r="N28" s="4"/>
    </row>
    <row r="29" spans="1:14" x14ac:dyDescent="0.25">
      <c r="A29" s="4"/>
      <c r="B29" s="4"/>
      <c r="C29" s="4"/>
      <c r="D29" s="33">
        <f>D24</f>
        <v>38</v>
      </c>
      <c r="E29" s="33">
        <f>D29+D28</f>
        <v>40</v>
      </c>
      <c r="F29" s="34" t="s">
        <v>14</v>
      </c>
      <c r="G29" s="4"/>
      <c r="H29" s="4"/>
      <c r="I29" s="4"/>
      <c r="J29" s="4"/>
      <c r="K29" s="4"/>
      <c r="L29" s="4"/>
      <c r="M29" s="4"/>
      <c r="N29" s="4"/>
    </row>
    <row r="30" spans="1:14" x14ac:dyDescent="0.25">
      <c r="A30" s="4"/>
      <c r="B30" s="4"/>
      <c r="C30" s="4"/>
      <c r="D30" s="33">
        <f>E30-D28</f>
        <v>42</v>
      </c>
      <c r="E30" s="33">
        <f>H34</f>
        <v>44</v>
      </c>
      <c r="F30" s="4"/>
      <c r="G30" s="4"/>
      <c r="H30" s="4"/>
      <c r="I30" s="33">
        <v>6</v>
      </c>
      <c r="J30" s="33">
        <f>J32-J31</f>
        <v>0</v>
      </c>
      <c r="K30" s="4"/>
      <c r="L30" s="4"/>
      <c r="M30" s="4"/>
      <c r="N30" s="4"/>
    </row>
    <row r="31" spans="1:14" x14ac:dyDescent="0.25">
      <c r="A31" s="4"/>
      <c r="B31" s="4"/>
      <c r="C31" s="4"/>
      <c r="D31" s="4"/>
      <c r="E31" s="4"/>
      <c r="F31" s="4"/>
      <c r="G31" s="4"/>
      <c r="H31" s="39" t="s">
        <v>12</v>
      </c>
      <c r="I31" s="33">
        <f>MAX(I27,M27)</f>
        <v>38</v>
      </c>
      <c r="J31" s="33">
        <f>I31+I30</f>
        <v>44</v>
      </c>
      <c r="K31" s="4"/>
      <c r="L31" s="4"/>
      <c r="M31" s="4"/>
      <c r="N31" s="4"/>
    </row>
    <row r="32" spans="1:14" x14ac:dyDescent="0.25">
      <c r="A32" s="4"/>
      <c r="B32" s="4"/>
      <c r="C32" s="4"/>
      <c r="D32" s="4"/>
      <c r="E32" s="4"/>
      <c r="F32" s="4"/>
      <c r="G32" s="4"/>
      <c r="H32" s="4"/>
      <c r="I32" s="33">
        <f>J32-I30</f>
        <v>38</v>
      </c>
      <c r="J32" s="33">
        <f>H34</f>
        <v>44</v>
      </c>
      <c r="K32" s="4"/>
      <c r="L32" s="4"/>
      <c r="M32" s="4"/>
      <c r="N32" s="4"/>
    </row>
    <row r="33" spans="1:14" ht="15.75" thickBot="1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ht="15.75" thickBot="1" x14ac:dyDescent="0.3">
      <c r="A34" s="4"/>
      <c r="B34" s="4"/>
      <c r="C34" s="4"/>
      <c r="D34" s="4"/>
      <c r="E34" s="4"/>
      <c r="F34" s="4"/>
      <c r="G34" s="3" t="s">
        <v>13</v>
      </c>
      <c r="H34" s="33">
        <f>MAX(E29,J31)</f>
        <v>44</v>
      </c>
      <c r="I34" s="4"/>
      <c r="J34" s="4"/>
      <c r="K34" s="4"/>
      <c r="L34" s="4"/>
      <c r="M34" s="4"/>
      <c r="N34" s="4"/>
    </row>
    <row r="35" spans="1:14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</sheetData>
  <mergeCells count="1">
    <mergeCell ref="K2:L2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opLeftCell="A2" workbookViewId="0">
      <selection activeCell="N24" sqref="N24"/>
    </sheetView>
  </sheetViews>
  <sheetFormatPr defaultRowHeight="15" x14ac:dyDescent="0.25"/>
  <cols>
    <col min="1" max="1" width="4.7109375" style="1" customWidth="1"/>
    <col min="2" max="2" width="9.140625" style="1"/>
    <col min="3" max="3" width="3.7109375" style="1" customWidth="1"/>
    <col min="4" max="4" width="9.140625" style="1"/>
    <col min="5" max="12" width="13.5703125" customWidth="1"/>
    <col min="13" max="13" width="9.28515625" customWidth="1"/>
  </cols>
  <sheetData>
    <row r="1" spans="1:15" x14ac:dyDescent="0.25">
      <c r="A1" s="1" t="s">
        <v>93</v>
      </c>
      <c r="B1" s="1" t="s">
        <v>8</v>
      </c>
    </row>
    <row r="2" spans="1:15" x14ac:dyDescent="0.25">
      <c r="A2" s="1">
        <v>-3.6</v>
      </c>
      <c r="B2" s="1">
        <f>EXP(-(A2^2)/2)/SQRT(2*PI())</f>
        <v>6.119019301137719E-4</v>
      </c>
      <c r="C2" s="1">
        <v>1</v>
      </c>
      <c r="D2" s="1">
        <f>B2*C2</f>
        <v>6.119019301137719E-4</v>
      </c>
      <c r="N2" t="s">
        <v>94</v>
      </c>
      <c r="O2">
        <v>44</v>
      </c>
    </row>
    <row r="3" spans="1:15" x14ac:dyDescent="0.25">
      <c r="A3" s="1">
        <v>-3.4</v>
      </c>
      <c r="B3" s="1">
        <f t="shared" ref="B3:B38" si="0">EXP(-(A3^2)/2)/SQRT(2*PI())</f>
        <v>1.2322191684730199E-3</v>
      </c>
      <c r="C3" s="1">
        <v>4</v>
      </c>
      <c r="D3" s="1">
        <f t="shared" ref="D3:D38" si="1">B3*C3</f>
        <v>4.9288766738920797E-3</v>
      </c>
      <c r="N3" t="s">
        <v>95</v>
      </c>
      <c r="O3">
        <v>3</v>
      </c>
    </row>
    <row r="4" spans="1:15" x14ac:dyDescent="0.25">
      <c r="A4" s="1">
        <v>-3.2</v>
      </c>
      <c r="B4" s="1">
        <f t="shared" si="0"/>
        <v>2.3840882014648404E-3</v>
      </c>
      <c r="C4" s="1">
        <v>2</v>
      </c>
      <c r="D4" s="1">
        <f t="shared" si="1"/>
        <v>4.7681764029296808E-3</v>
      </c>
    </row>
    <row r="5" spans="1:15" x14ac:dyDescent="0.25">
      <c r="A5" s="1">
        <v>-3</v>
      </c>
      <c r="B5" s="1">
        <f t="shared" si="0"/>
        <v>4.4318484119380075E-3</v>
      </c>
      <c r="C5" s="1">
        <v>4</v>
      </c>
      <c r="D5" s="1">
        <f t="shared" si="1"/>
        <v>1.772739364775203E-2</v>
      </c>
    </row>
    <row r="6" spans="1:15" x14ac:dyDescent="0.25">
      <c r="A6" s="1">
        <v>-2.8</v>
      </c>
      <c r="B6" s="1">
        <f t="shared" si="0"/>
        <v>7.9154515829799686E-3</v>
      </c>
      <c r="C6" s="1">
        <v>2</v>
      </c>
      <c r="D6" s="1">
        <f t="shared" si="1"/>
        <v>1.5830903165959937E-2</v>
      </c>
    </row>
    <row r="7" spans="1:15" x14ac:dyDescent="0.25">
      <c r="A7" s="1">
        <v>-2.6</v>
      </c>
      <c r="B7" s="1">
        <f t="shared" si="0"/>
        <v>1.3582969233685615E-2</v>
      </c>
      <c r="C7" s="1">
        <v>4</v>
      </c>
      <c r="D7" s="1">
        <f t="shared" si="1"/>
        <v>5.4331876934742458E-2</v>
      </c>
    </row>
    <row r="8" spans="1:15" x14ac:dyDescent="0.25">
      <c r="A8" s="1">
        <v>-2.4</v>
      </c>
      <c r="B8" s="1">
        <f t="shared" si="0"/>
        <v>2.2394530294842899E-2</v>
      </c>
      <c r="C8" s="1">
        <v>2</v>
      </c>
      <c r="D8" s="1">
        <f t="shared" si="1"/>
        <v>4.4789060589685799E-2</v>
      </c>
    </row>
    <row r="9" spans="1:15" x14ac:dyDescent="0.25">
      <c r="A9" s="1">
        <v>-2.2000000000000002</v>
      </c>
      <c r="B9" s="1">
        <f t="shared" si="0"/>
        <v>3.5474592846231424E-2</v>
      </c>
      <c r="C9" s="1">
        <v>4</v>
      </c>
      <c r="D9" s="1">
        <f t="shared" si="1"/>
        <v>0.1418983713849257</v>
      </c>
    </row>
    <row r="10" spans="1:15" x14ac:dyDescent="0.25">
      <c r="A10" s="1">
        <v>-2</v>
      </c>
      <c r="B10" s="1">
        <f t="shared" si="0"/>
        <v>5.3990966513188063E-2</v>
      </c>
      <c r="C10" s="1">
        <v>2</v>
      </c>
      <c r="D10" s="1">
        <f t="shared" si="1"/>
        <v>0.10798193302637613</v>
      </c>
    </row>
    <row r="11" spans="1:15" x14ac:dyDescent="0.25">
      <c r="A11" s="1">
        <v>-1.8</v>
      </c>
      <c r="B11" s="1">
        <f t="shared" si="0"/>
        <v>7.8950158300894149E-2</v>
      </c>
      <c r="C11" s="1">
        <v>4</v>
      </c>
      <c r="D11" s="1">
        <f t="shared" si="1"/>
        <v>0.3158006332035766</v>
      </c>
    </row>
    <row r="12" spans="1:15" x14ac:dyDescent="0.25">
      <c r="A12" s="1">
        <v>-1.6</v>
      </c>
      <c r="B12" s="1">
        <f t="shared" si="0"/>
        <v>0.11092083467945554</v>
      </c>
      <c r="C12" s="1">
        <v>2</v>
      </c>
      <c r="D12" s="1">
        <f t="shared" si="1"/>
        <v>0.22184166935891109</v>
      </c>
    </row>
    <row r="13" spans="1:15" x14ac:dyDescent="0.25">
      <c r="A13" s="1">
        <v>-1.4</v>
      </c>
      <c r="B13" s="1">
        <f t="shared" si="0"/>
        <v>0.14972746563574488</v>
      </c>
      <c r="C13" s="1">
        <v>4</v>
      </c>
      <c r="D13" s="1">
        <f t="shared" si="1"/>
        <v>0.59890986254297951</v>
      </c>
    </row>
    <row r="14" spans="1:15" x14ac:dyDescent="0.25">
      <c r="A14" s="1">
        <v>-1.2</v>
      </c>
      <c r="B14" s="1">
        <f t="shared" si="0"/>
        <v>0.19418605498321298</v>
      </c>
      <c r="C14" s="1">
        <v>2</v>
      </c>
      <c r="D14" s="1">
        <f t="shared" si="1"/>
        <v>0.38837210996642596</v>
      </c>
    </row>
    <row r="15" spans="1:15" x14ac:dyDescent="0.25">
      <c r="A15" s="1">
        <v>-1</v>
      </c>
      <c r="B15" s="1">
        <f t="shared" si="0"/>
        <v>0.24197072451914337</v>
      </c>
      <c r="C15" s="1">
        <v>4</v>
      </c>
      <c r="D15" s="1">
        <f t="shared" si="1"/>
        <v>0.96788289807657346</v>
      </c>
    </row>
    <row r="16" spans="1:15" x14ac:dyDescent="0.25">
      <c r="A16" s="1">
        <v>-0.8</v>
      </c>
      <c r="B16" s="1">
        <f t="shared" si="0"/>
        <v>0.28969155276148273</v>
      </c>
      <c r="C16" s="1">
        <v>2</v>
      </c>
      <c r="D16" s="1">
        <f t="shared" si="1"/>
        <v>0.57938310552296546</v>
      </c>
    </row>
    <row r="17" spans="1:14" x14ac:dyDescent="0.25">
      <c r="A17" s="1">
        <v>-0.6</v>
      </c>
      <c r="B17" s="1">
        <f t="shared" si="0"/>
        <v>0.33322460289179967</v>
      </c>
      <c r="C17" s="1">
        <v>4</v>
      </c>
      <c r="D17" s="1">
        <f t="shared" si="1"/>
        <v>1.3328984115671987</v>
      </c>
    </row>
    <row r="18" spans="1:14" x14ac:dyDescent="0.25">
      <c r="A18" s="1">
        <v>-0.4</v>
      </c>
      <c r="B18" s="1">
        <f t="shared" si="0"/>
        <v>0.36827014030332333</v>
      </c>
      <c r="C18" s="1">
        <v>2</v>
      </c>
      <c r="D18" s="1">
        <f t="shared" si="1"/>
        <v>0.73654028060664667</v>
      </c>
    </row>
    <row r="19" spans="1:14" x14ac:dyDescent="0.25">
      <c r="A19" s="1">
        <v>-0.2</v>
      </c>
      <c r="B19" s="1">
        <f t="shared" si="0"/>
        <v>0.39104269397545588</v>
      </c>
      <c r="C19" s="1">
        <v>4</v>
      </c>
      <c r="D19" s="1">
        <f t="shared" si="1"/>
        <v>1.5641707759018235</v>
      </c>
    </row>
    <row r="20" spans="1:14" x14ac:dyDescent="0.25">
      <c r="A20" s="1">
        <v>0</v>
      </c>
      <c r="B20" s="1">
        <f t="shared" si="0"/>
        <v>0.3989422804014327</v>
      </c>
      <c r="C20" s="1">
        <v>2</v>
      </c>
      <c r="D20" s="1">
        <f t="shared" si="1"/>
        <v>0.79788456080286541</v>
      </c>
    </row>
    <row r="21" spans="1:14" x14ac:dyDescent="0.25">
      <c r="A21" s="1">
        <v>0.2</v>
      </c>
      <c r="B21" s="1">
        <f t="shared" si="0"/>
        <v>0.39104269397545588</v>
      </c>
      <c r="C21" s="1">
        <v>4</v>
      </c>
      <c r="D21" s="1">
        <f t="shared" si="1"/>
        <v>1.5641707759018235</v>
      </c>
    </row>
    <row r="22" spans="1:14" x14ac:dyDescent="0.25">
      <c r="A22" s="1">
        <v>0.4</v>
      </c>
      <c r="B22" s="1">
        <f t="shared" si="0"/>
        <v>0.36827014030332333</v>
      </c>
      <c r="C22" s="1">
        <v>2</v>
      </c>
      <c r="D22" s="1">
        <f t="shared" si="1"/>
        <v>0.73654028060664667</v>
      </c>
    </row>
    <row r="23" spans="1:14" x14ac:dyDescent="0.25">
      <c r="A23" s="1">
        <v>0.6</v>
      </c>
      <c r="B23" s="1">
        <f t="shared" si="0"/>
        <v>0.33322460289179967</v>
      </c>
      <c r="C23" s="1">
        <v>4</v>
      </c>
      <c r="D23" s="1">
        <f t="shared" si="1"/>
        <v>1.3328984115671987</v>
      </c>
      <c r="N23" s="43" t="s">
        <v>96</v>
      </c>
    </row>
    <row r="24" spans="1:14" x14ac:dyDescent="0.25">
      <c r="A24" s="1">
        <v>0.8</v>
      </c>
      <c r="B24" s="1">
        <f t="shared" si="0"/>
        <v>0.28969155276148273</v>
      </c>
      <c r="C24" s="1">
        <v>2</v>
      </c>
      <c r="D24" s="1">
        <f t="shared" si="1"/>
        <v>0.57938310552296546</v>
      </c>
      <c r="E24" s="44">
        <f t="shared" ref="E24:G24" si="2">F24-$O3</f>
        <v>32</v>
      </c>
      <c r="F24" s="44">
        <f t="shared" si="2"/>
        <v>35</v>
      </c>
      <c r="G24" s="44">
        <f t="shared" si="2"/>
        <v>38</v>
      </c>
      <c r="H24" s="44">
        <f>I24-$O3</f>
        <v>41</v>
      </c>
      <c r="I24" s="44">
        <f>O2</f>
        <v>44</v>
      </c>
      <c r="J24" s="44">
        <f>I24+$O3</f>
        <v>47</v>
      </c>
      <c r="K24" s="44">
        <f t="shared" ref="K24:M24" si="3">J24+$O3</f>
        <v>50</v>
      </c>
      <c r="L24" s="44">
        <f t="shared" si="3"/>
        <v>53</v>
      </c>
      <c r="M24" s="44">
        <f t="shared" si="3"/>
        <v>56</v>
      </c>
      <c r="N24" s="45" t="s">
        <v>97</v>
      </c>
    </row>
    <row r="25" spans="1:14" x14ac:dyDescent="0.25">
      <c r="A25" s="1">
        <v>1</v>
      </c>
      <c r="B25" s="1">
        <f t="shared" si="0"/>
        <v>0.24197072451914337</v>
      </c>
      <c r="C25" s="1">
        <v>4</v>
      </c>
      <c r="D25" s="1">
        <f t="shared" si="1"/>
        <v>0.96788289807657346</v>
      </c>
    </row>
    <row r="26" spans="1:14" x14ac:dyDescent="0.25">
      <c r="A26" s="1">
        <v>1.2</v>
      </c>
      <c r="B26" s="1">
        <f t="shared" si="0"/>
        <v>0.19418605498321298</v>
      </c>
      <c r="C26" s="1">
        <v>2</v>
      </c>
      <c r="D26" s="1">
        <f t="shared" si="1"/>
        <v>0.38837210996642596</v>
      </c>
    </row>
    <row r="27" spans="1:14" x14ac:dyDescent="0.25">
      <c r="A27" s="1">
        <v>1.4</v>
      </c>
      <c r="B27" s="1">
        <f t="shared" si="0"/>
        <v>0.14972746563574488</v>
      </c>
      <c r="C27" s="1">
        <v>4</v>
      </c>
      <c r="D27" s="1">
        <f t="shared" si="1"/>
        <v>0.59890986254297951</v>
      </c>
    </row>
    <row r="28" spans="1:14" x14ac:dyDescent="0.25">
      <c r="A28" s="1">
        <v>1.6</v>
      </c>
      <c r="B28" s="1">
        <f t="shared" si="0"/>
        <v>0.11092083467945554</v>
      </c>
      <c r="C28" s="1">
        <v>2</v>
      </c>
      <c r="D28" s="1">
        <f t="shared" si="1"/>
        <v>0.22184166935891109</v>
      </c>
    </row>
    <row r="29" spans="1:14" x14ac:dyDescent="0.25">
      <c r="A29" s="1">
        <v>1.8</v>
      </c>
      <c r="B29" s="1">
        <f t="shared" si="0"/>
        <v>7.8950158300894149E-2</v>
      </c>
      <c r="C29" s="1">
        <v>4</v>
      </c>
      <c r="D29" s="1">
        <f t="shared" si="1"/>
        <v>0.3158006332035766</v>
      </c>
    </row>
    <row r="30" spans="1:14" x14ac:dyDescent="0.25">
      <c r="A30" s="1">
        <v>2</v>
      </c>
      <c r="B30" s="1">
        <f t="shared" si="0"/>
        <v>5.3990966513188063E-2</v>
      </c>
      <c r="C30" s="1">
        <v>2</v>
      </c>
      <c r="D30" s="1">
        <f t="shared" si="1"/>
        <v>0.10798193302637613</v>
      </c>
    </row>
    <row r="31" spans="1:14" x14ac:dyDescent="0.25">
      <c r="A31" s="1">
        <v>2.2000000000000099</v>
      </c>
      <c r="B31" s="1">
        <f t="shared" si="0"/>
        <v>3.5474592846230668E-2</v>
      </c>
      <c r="C31" s="1">
        <v>4</v>
      </c>
      <c r="D31" s="1">
        <f t="shared" si="1"/>
        <v>0.14189837138492267</v>
      </c>
    </row>
    <row r="32" spans="1:14" x14ac:dyDescent="0.25">
      <c r="A32" s="1">
        <v>2.4000000000000101</v>
      </c>
      <c r="B32" s="1">
        <f t="shared" si="0"/>
        <v>2.2394530294842355E-2</v>
      </c>
      <c r="C32" s="1">
        <v>2</v>
      </c>
      <c r="D32" s="1">
        <f t="shared" si="1"/>
        <v>4.4789060589684709E-2</v>
      </c>
    </row>
    <row r="33" spans="1:5" x14ac:dyDescent="0.25">
      <c r="A33" s="1">
        <v>2.6000000000000099</v>
      </c>
      <c r="B33" s="1">
        <f t="shared" si="0"/>
        <v>1.3582969233685271E-2</v>
      </c>
      <c r="C33" s="1">
        <v>4</v>
      </c>
      <c r="D33" s="1">
        <f t="shared" si="1"/>
        <v>5.4331876934741084E-2</v>
      </c>
    </row>
    <row r="34" spans="1:5" x14ac:dyDescent="0.25">
      <c r="A34" s="1">
        <v>2.80000000000001</v>
      </c>
      <c r="B34" s="1">
        <f t="shared" si="0"/>
        <v>7.915451582979743E-3</v>
      </c>
      <c r="C34" s="1">
        <v>2</v>
      </c>
      <c r="D34" s="1">
        <f t="shared" si="1"/>
        <v>1.5830903165959486E-2</v>
      </c>
    </row>
    <row r="35" spans="1:5" x14ac:dyDescent="0.25">
      <c r="A35" s="1">
        <v>3.0000000000000102</v>
      </c>
      <c r="B35" s="1">
        <f t="shared" si="0"/>
        <v>4.431848411937874E-3</v>
      </c>
      <c r="C35" s="1">
        <v>4</v>
      </c>
      <c r="D35" s="1">
        <f t="shared" si="1"/>
        <v>1.7727393647751496E-2</v>
      </c>
    </row>
    <row r="36" spans="1:5" x14ac:dyDescent="0.25">
      <c r="A36" s="1">
        <v>3.2000000000000099</v>
      </c>
      <c r="B36" s="1">
        <f t="shared" si="0"/>
        <v>2.3840882014647662E-3</v>
      </c>
      <c r="C36" s="1">
        <v>2</v>
      </c>
      <c r="D36" s="1">
        <f t="shared" si="1"/>
        <v>4.7681764029295325E-3</v>
      </c>
    </row>
    <row r="37" spans="1:5" x14ac:dyDescent="0.25">
      <c r="A37" s="1">
        <v>3.4000000000000101</v>
      </c>
      <c r="B37" s="1">
        <f t="shared" si="0"/>
        <v>1.2322191684729772E-3</v>
      </c>
      <c r="C37" s="1">
        <v>4</v>
      </c>
      <c r="D37" s="1">
        <f t="shared" si="1"/>
        <v>4.9288766738919089E-3</v>
      </c>
    </row>
    <row r="38" spans="1:5" x14ac:dyDescent="0.25">
      <c r="A38" s="1">
        <v>3.6000000000000099</v>
      </c>
      <c r="B38" s="1">
        <f t="shared" si="0"/>
        <v>6.1190193011375076E-4</v>
      </c>
      <c r="C38" s="1">
        <v>1</v>
      </c>
      <c r="D38" s="1">
        <f t="shared" si="1"/>
        <v>6.1190193011375076E-4</v>
      </c>
    </row>
    <row r="39" spans="1:5" x14ac:dyDescent="0.25">
      <c r="D39" s="41">
        <f>SUM(D2:D38)</f>
        <v>14.995221041809817</v>
      </c>
      <c r="E39" s="42">
        <f>D39*0.2/3</f>
        <v>0.9996814027873212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D3" sqref="D3"/>
    </sheetView>
  </sheetViews>
  <sheetFormatPr defaultColWidth="26.7109375" defaultRowHeight="15" x14ac:dyDescent="0.25"/>
  <cols>
    <col min="1" max="1" width="9.28515625" customWidth="1"/>
    <col min="2" max="2" width="7.5703125" bestFit="1" customWidth="1"/>
    <col min="3" max="3" width="13.85546875" customWidth="1"/>
    <col min="4" max="4" width="7.5703125" customWidth="1"/>
    <col min="5" max="6" width="13.28515625" customWidth="1"/>
    <col min="7" max="8" width="12.28515625" customWidth="1"/>
    <col min="9" max="9" width="11.5703125" bestFit="1" customWidth="1"/>
  </cols>
  <sheetData>
    <row r="1" spans="1:10" ht="48" thickBot="1" x14ac:dyDescent="0.3">
      <c r="A1" s="14"/>
      <c r="B1" s="52" t="s">
        <v>74</v>
      </c>
      <c r="C1" s="57"/>
      <c r="D1" s="57"/>
      <c r="E1" s="52" t="s">
        <v>75</v>
      </c>
      <c r="F1" s="53"/>
      <c r="G1" s="15" t="s">
        <v>76</v>
      </c>
      <c r="H1" s="15" t="s">
        <v>77</v>
      </c>
    </row>
    <row r="2" spans="1:10" ht="32.25" thickBot="1" x14ac:dyDescent="0.3">
      <c r="A2" s="16" t="s">
        <v>22</v>
      </c>
      <c r="B2" s="17" t="s">
        <v>78</v>
      </c>
      <c r="C2" s="17" t="s">
        <v>79</v>
      </c>
      <c r="D2" s="46" t="s">
        <v>98</v>
      </c>
      <c r="E2" s="17" t="s">
        <v>78</v>
      </c>
      <c r="F2" s="17" t="s">
        <v>79</v>
      </c>
      <c r="G2" s="17" t="s">
        <v>46</v>
      </c>
      <c r="H2" s="17" t="s">
        <v>80</v>
      </c>
    </row>
    <row r="3" spans="1:10" ht="16.5" thickBot="1" x14ac:dyDescent="0.3">
      <c r="A3" s="13" t="s">
        <v>1</v>
      </c>
      <c r="B3" s="10">
        <v>2</v>
      </c>
      <c r="C3" s="10">
        <v>1</v>
      </c>
      <c r="D3" s="58">
        <v>1</v>
      </c>
      <c r="E3" s="47">
        <v>180000</v>
      </c>
      <c r="F3" s="47">
        <f t="shared" ref="F3:F8" si="0">E3+G3*I3</f>
        <v>280000</v>
      </c>
      <c r="G3" s="10">
        <f>B3-C3</f>
        <v>1</v>
      </c>
      <c r="H3" s="47">
        <f>(F3-E3)/G3</f>
        <v>100000</v>
      </c>
      <c r="I3">
        <v>100000</v>
      </c>
      <c r="J3" t="b">
        <f>H3=I3</f>
        <v>1</v>
      </c>
    </row>
    <row r="4" spans="1:10" ht="16.5" thickBot="1" x14ac:dyDescent="0.3">
      <c r="A4" s="13" t="s">
        <v>2</v>
      </c>
      <c r="B4" s="10">
        <v>4</v>
      </c>
      <c r="C4" s="10">
        <v>2</v>
      </c>
      <c r="D4" s="58">
        <v>2</v>
      </c>
      <c r="E4" s="47">
        <v>320000</v>
      </c>
      <c r="F4" s="47">
        <f t="shared" si="0"/>
        <v>420000</v>
      </c>
      <c r="G4" s="10">
        <f>B4-C4</f>
        <v>2</v>
      </c>
      <c r="H4" s="47">
        <f t="shared" ref="H3:H16" si="1">(F4-E4)/G4</f>
        <v>50000</v>
      </c>
      <c r="I4">
        <v>50000</v>
      </c>
      <c r="J4" t="b">
        <f t="shared" ref="J4:J16" si="2">H4=I4</f>
        <v>1</v>
      </c>
    </row>
    <row r="5" spans="1:10" ht="16.5" thickBot="1" x14ac:dyDescent="0.3">
      <c r="A5" s="13" t="s">
        <v>3</v>
      </c>
      <c r="B5" s="10">
        <v>10</v>
      </c>
      <c r="C5" s="10">
        <v>7</v>
      </c>
      <c r="D5" s="58">
        <v>6</v>
      </c>
      <c r="E5" s="47">
        <v>620000</v>
      </c>
      <c r="F5" s="47">
        <f t="shared" si="0"/>
        <v>860000</v>
      </c>
      <c r="G5" s="10">
        <f t="shared" ref="G5:G16" si="3">B5-C5</f>
        <v>3</v>
      </c>
      <c r="H5" s="47">
        <f t="shared" si="1"/>
        <v>80000</v>
      </c>
      <c r="I5">
        <v>80000</v>
      </c>
      <c r="J5" t="b">
        <f t="shared" si="2"/>
        <v>1</v>
      </c>
    </row>
    <row r="6" spans="1:10" ht="16.5" thickBot="1" x14ac:dyDescent="0.3">
      <c r="A6" s="13" t="s">
        <v>5</v>
      </c>
      <c r="B6" s="10">
        <v>6</v>
      </c>
      <c r="C6" s="10">
        <v>4</v>
      </c>
      <c r="D6" s="58">
        <v>4</v>
      </c>
      <c r="E6" s="47">
        <v>260000</v>
      </c>
      <c r="F6" s="47">
        <f t="shared" si="0"/>
        <v>340000</v>
      </c>
      <c r="G6" s="10">
        <f t="shared" si="3"/>
        <v>2</v>
      </c>
      <c r="H6" s="47">
        <f t="shared" si="1"/>
        <v>40000</v>
      </c>
      <c r="I6">
        <v>40000</v>
      </c>
      <c r="J6" t="b">
        <f t="shared" si="2"/>
        <v>1</v>
      </c>
    </row>
    <row r="7" spans="1:10" ht="16.5" thickBot="1" x14ac:dyDescent="0.3">
      <c r="A7" s="13" t="s">
        <v>4</v>
      </c>
      <c r="B7" s="10">
        <v>4</v>
      </c>
      <c r="C7" s="10">
        <v>3</v>
      </c>
      <c r="D7" s="58">
        <v>1</v>
      </c>
      <c r="E7" s="47">
        <v>410000</v>
      </c>
      <c r="F7" s="47">
        <f t="shared" si="0"/>
        <v>570000</v>
      </c>
      <c r="G7" s="10">
        <f t="shared" si="3"/>
        <v>1</v>
      </c>
      <c r="H7" s="47">
        <f t="shared" si="1"/>
        <v>160000</v>
      </c>
      <c r="I7">
        <v>160000</v>
      </c>
      <c r="J7" t="b">
        <f t="shared" si="2"/>
        <v>1</v>
      </c>
    </row>
    <row r="8" spans="1:10" ht="16.5" thickBot="1" x14ac:dyDescent="0.3">
      <c r="A8" s="13" t="s">
        <v>8</v>
      </c>
      <c r="B8" s="10">
        <v>5</v>
      </c>
      <c r="C8" s="59">
        <v>4</v>
      </c>
      <c r="D8" s="58">
        <v>4</v>
      </c>
      <c r="E8" s="47">
        <v>180000</v>
      </c>
      <c r="F8" s="47">
        <f t="shared" si="0"/>
        <v>220000</v>
      </c>
      <c r="G8" s="10">
        <f t="shared" si="3"/>
        <v>1</v>
      </c>
      <c r="H8" s="47">
        <f t="shared" si="1"/>
        <v>40000</v>
      </c>
      <c r="I8">
        <v>40000</v>
      </c>
      <c r="J8" t="b">
        <f t="shared" si="2"/>
        <v>1</v>
      </c>
    </row>
    <row r="9" spans="1:10" ht="16.5" thickBot="1" x14ac:dyDescent="0.3">
      <c r="A9" s="13" t="s">
        <v>6</v>
      </c>
      <c r="B9" s="10">
        <v>7</v>
      </c>
      <c r="C9" s="59">
        <v>5</v>
      </c>
      <c r="D9" s="58">
        <v>5</v>
      </c>
      <c r="E9" s="47">
        <v>900000</v>
      </c>
      <c r="F9" s="47">
        <f>E9+G9*I9</f>
        <v>980000</v>
      </c>
      <c r="G9" s="10">
        <f t="shared" si="3"/>
        <v>2</v>
      </c>
      <c r="H9" s="47">
        <f t="shared" si="1"/>
        <v>40000</v>
      </c>
      <c r="I9">
        <v>40000</v>
      </c>
      <c r="J9" t="b">
        <f t="shared" si="2"/>
        <v>1</v>
      </c>
    </row>
    <row r="10" spans="1:10" ht="16.5" thickBot="1" x14ac:dyDescent="0.3">
      <c r="A10" s="13" t="s">
        <v>15</v>
      </c>
      <c r="B10" s="10">
        <v>9</v>
      </c>
      <c r="C10" s="10">
        <v>6</v>
      </c>
      <c r="D10" s="58">
        <v>5</v>
      </c>
      <c r="E10" s="47">
        <v>200000</v>
      </c>
      <c r="F10" s="47">
        <f t="shared" ref="F10:F16" si="4">E10+G10*I10</f>
        <v>380000</v>
      </c>
      <c r="G10" s="10">
        <f t="shared" si="3"/>
        <v>3</v>
      </c>
      <c r="H10" s="47">
        <f t="shared" si="1"/>
        <v>60000</v>
      </c>
      <c r="I10">
        <v>60000</v>
      </c>
      <c r="J10" t="b">
        <f t="shared" si="2"/>
        <v>1</v>
      </c>
    </row>
    <row r="11" spans="1:10" ht="16.5" thickBot="1" x14ac:dyDescent="0.3">
      <c r="A11" s="13" t="s">
        <v>7</v>
      </c>
      <c r="B11" s="10">
        <v>7</v>
      </c>
      <c r="C11" s="10">
        <v>5</v>
      </c>
      <c r="D11" s="58">
        <v>3</v>
      </c>
      <c r="E11" s="47">
        <v>210000</v>
      </c>
      <c r="F11" s="47">
        <f t="shared" si="4"/>
        <v>270000</v>
      </c>
      <c r="G11" s="10">
        <f t="shared" si="3"/>
        <v>2</v>
      </c>
      <c r="H11" s="47">
        <f t="shared" si="1"/>
        <v>30000</v>
      </c>
      <c r="I11">
        <v>30000</v>
      </c>
      <c r="J11" t="b">
        <f t="shared" si="2"/>
        <v>1</v>
      </c>
    </row>
    <row r="12" spans="1:10" ht="16.5" thickBot="1" x14ac:dyDescent="0.3">
      <c r="A12" s="13" t="s">
        <v>9</v>
      </c>
      <c r="B12" s="10">
        <v>8</v>
      </c>
      <c r="C12" s="10">
        <v>6</v>
      </c>
      <c r="D12" s="58">
        <v>3</v>
      </c>
      <c r="E12" s="47">
        <v>430000</v>
      </c>
      <c r="F12" s="47">
        <f t="shared" si="4"/>
        <v>490000</v>
      </c>
      <c r="G12" s="10">
        <f t="shared" si="3"/>
        <v>2</v>
      </c>
      <c r="H12" s="47">
        <f t="shared" si="1"/>
        <v>30000</v>
      </c>
      <c r="I12">
        <v>30000</v>
      </c>
      <c r="J12" t="b">
        <f t="shared" si="2"/>
        <v>1</v>
      </c>
    </row>
    <row r="13" spans="1:10" ht="16.5" thickBot="1" x14ac:dyDescent="0.3">
      <c r="A13" s="13" t="s">
        <v>10</v>
      </c>
      <c r="B13" s="10">
        <v>4</v>
      </c>
      <c r="C13" s="59">
        <v>4</v>
      </c>
      <c r="D13" s="58">
        <v>4</v>
      </c>
      <c r="E13" s="47">
        <v>160000</v>
      </c>
      <c r="F13" s="47">
        <f t="shared" si="4"/>
        <v>160000</v>
      </c>
      <c r="G13" s="10">
        <f t="shared" si="3"/>
        <v>0</v>
      </c>
      <c r="H13" s="47">
        <v>0</v>
      </c>
      <c r="I13">
        <v>40000</v>
      </c>
      <c r="J13" t="b">
        <f t="shared" si="2"/>
        <v>0</v>
      </c>
    </row>
    <row r="14" spans="1:10" ht="16.5" thickBot="1" x14ac:dyDescent="0.3">
      <c r="A14" s="13" t="s">
        <v>11</v>
      </c>
      <c r="B14" s="10">
        <v>5</v>
      </c>
      <c r="C14" s="10">
        <v>3</v>
      </c>
      <c r="D14" s="58">
        <v>1</v>
      </c>
      <c r="E14" s="47">
        <v>250000</v>
      </c>
      <c r="F14" s="47">
        <f t="shared" si="4"/>
        <v>350000</v>
      </c>
      <c r="G14" s="10">
        <f t="shared" si="3"/>
        <v>2</v>
      </c>
      <c r="H14" s="47">
        <f t="shared" si="1"/>
        <v>50000</v>
      </c>
      <c r="I14">
        <v>50000</v>
      </c>
      <c r="J14" t="b">
        <f t="shared" si="2"/>
        <v>1</v>
      </c>
    </row>
    <row r="15" spans="1:10" ht="16.5" thickBot="1" x14ac:dyDescent="0.3">
      <c r="A15" s="13" t="s">
        <v>14</v>
      </c>
      <c r="B15" s="10">
        <v>2</v>
      </c>
      <c r="C15" s="10">
        <v>1</v>
      </c>
      <c r="D15" s="58">
        <v>1</v>
      </c>
      <c r="E15" s="47">
        <v>100000</v>
      </c>
      <c r="F15" s="47">
        <f t="shared" si="4"/>
        <v>200000</v>
      </c>
      <c r="G15" s="10">
        <f t="shared" si="3"/>
        <v>1</v>
      </c>
      <c r="H15" s="47">
        <f t="shared" si="1"/>
        <v>100000</v>
      </c>
      <c r="I15">
        <v>100000</v>
      </c>
      <c r="J15" t="b">
        <f t="shared" si="2"/>
        <v>1</v>
      </c>
    </row>
    <row r="16" spans="1:10" ht="16.5" thickBot="1" x14ac:dyDescent="0.3">
      <c r="A16" s="13" t="s">
        <v>12</v>
      </c>
      <c r="B16" s="10">
        <v>6</v>
      </c>
      <c r="C16" s="59">
        <v>5</v>
      </c>
      <c r="D16" s="58">
        <v>5</v>
      </c>
      <c r="E16" s="47">
        <v>330000</v>
      </c>
      <c r="F16" s="47">
        <f t="shared" si="4"/>
        <v>390000</v>
      </c>
      <c r="G16" s="10">
        <f t="shared" si="3"/>
        <v>1</v>
      </c>
      <c r="H16" s="47">
        <f t="shared" si="1"/>
        <v>60000</v>
      </c>
      <c r="I16">
        <v>60000</v>
      </c>
      <c r="J16" t="b">
        <f t="shared" si="2"/>
        <v>1</v>
      </c>
    </row>
    <row r="17" spans="5:6" x14ac:dyDescent="0.25">
      <c r="E17" s="48">
        <f>H12</f>
        <v>30000</v>
      </c>
    </row>
    <row r="18" spans="5:6" x14ac:dyDescent="0.25">
      <c r="E18" s="49">
        <f>SUM(E3:E17)</f>
        <v>4580000</v>
      </c>
      <c r="F18" s="49">
        <f>SUM(F3:F17)</f>
        <v>5910000</v>
      </c>
    </row>
  </sheetData>
  <mergeCells count="2">
    <mergeCell ref="B1:D1"/>
    <mergeCell ref="E1:F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/>
  </sheetViews>
  <sheetFormatPr defaultColWidth="32.42578125" defaultRowHeight="15" x14ac:dyDescent="0.25"/>
  <cols>
    <col min="1" max="1" width="9.5703125" bestFit="1" customWidth="1"/>
    <col min="2" max="2" width="11.28515625" bestFit="1" customWidth="1"/>
    <col min="3" max="3" width="10.140625" bestFit="1" customWidth="1"/>
    <col min="4" max="4" width="8.7109375" bestFit="1" customWidth="1"/>
    <col min="5" max="5" width="10" bestFit="1" customWidth="1"/>
    <col min="6" max="6" width="9.7109375" bestFit="1" customWidth="1"/>
    <col min="7" max="7" width="8.5703125" bestFit="1" customWidth="1"/>
    <col min="8" max="8" width="8.28515625" bestFit="1" customWidth="1"/>
  </cols>
  <sheetData>
    <row r="1" spans="1:8" ht="15.75" thickBot="1" x14ac:dyDescent="0.3">
      <c r="A1" s="18" t="s">
        <v>22</v>
      </c>
      <c r="B1" s="19" t="s">
        <v>81</v>
      </c>
      <c r="C1" s="54" t="s">
        <v>82</v>
      </c>
      <c r="D1" s="55"/>
      <c r="E1" s="55"/>
      <c r="F1" s="55"/>
      <c r="G1" s="55"/>
      <c r="H1" s="56"/>
    </row>
    <row r="2" spans="1:8" ht="15.75" thickBot="1" x14ac:dyDescent="0.3">
      <c r="A2" s="54" t="s">
        <v>83</v>
      </c>
      <c r="B2" s="56"/>
      <c r="C2" s="20" t="s">
        <v>84</v>
      </c>
      <c r="D2" s="20" t="s">
        <v>85</v>
      </c>
      <c r="E2" s="20" t="s">
        <v>86</v>
      </c>
      <c r="F2" s="20" t="s">
        <v>87</v>
      </c>
      <c r="G2" s="20" t="s">
        <v>88</v>
      </c>
      <c r="H2" s="20" t="s">
        <v>89</v>
      </c>
    </row>
    <row r="3" spans="1:8" ht="16.5" thickBot="1" x14ac:dyDescent="0.3">
      <c r="A3" s="13">
        <v>40</v>
      </c>
      <c r="B3" s="10">
        <v>31</v>
      </c>
      <c r="C3" s="10">
        <v>43</v>
      </c>
      <c r="D3" s="10">
        <v>44</v>
      </c>
      <c r="E3" s="10">
        <v>41</v>
      </c>
      <c r="F3" s="10">
        <v>42</v>
      </c>
      <c r="G3" s="10"/>
      <c r="H3" s="10"/>
    </row>
    <row r="4" spans="1:8" ht="16.5" thickBot="1" x14ac:dyDescent="0.3">
      <c r="A4" s="13" t="s">
        <v>9</v>
      </c>
      <c r="B4" s="10" t="s">
        <v>90</v>
      </c>
      <c r="C4" s="10">
        <v>40</v>
      </c>
      <c r="D4" s="10">
        <v>31</v>
      </c>
      <c r="E4" s="10">
        <v>42</v>
      </c>
      <c r="F4" s="10">
        <v>43</v>
      </c>
      <c r="G4" s="10">
        <v>40</v>
      </c>
      <c r="H4" s="10">
        <v>41</v>
      </c>
    </row>
    <row r="5" spans="1:8" ht="16.5" thickBot="1" x14ac:dyDescent="0.3">
      <c r="A5" s="13" t="s">
        <v>9</v>
      </c>
      <c r="B5" s="10" t="s">
        <v>90</v>
      </c>
      <c r="C5" s="10">
        <v>40</v>
      </c>
      <c r="D5" s="10">
        <v>31</v>
      </c>
      <c r="E5" s="10">
        <v>41</v>
      </c>
      <c r="F5" s="10">
        <v>42</v>
      </c>
      <c r="G5" s="10">
        <v>39</v>
      </c>
      <c r="H5" s="10">
        <v>40</v>
      </c>
    </row>
    <row r="6" spans="1:8" ht="16.5" thickBot="1" x14ac:dyDescent="0.3">
      <c r="A6" s="13" t="s">
        <v>8</v>
      </c>
      <c r="B6" s="10" t="s">
        <v>91</v>
      </c>
      <c r="C6" s="10">
        <v>40</v>
      </c>
      <c r="D6" s="10">
        <v>31</v>
      </c>
      <c r="E6" s="10">
        <v>40</v>
      </c>
      <c r="F6" s="10">
        <v>41</v>
      </c>
      <c r="G6" s="10">
        <v>39</v>
      </c>
      <c r="H6" s="10">
        <v>40</v>
      </c>
    </row>
    <row r="7" spans="1:8" ht="16.5" thickBot="1" x14ac:dyDescent="0.3">
      <c r="A7" s="13" t="s">
        <v>8</v>
      </c>
      <c r="B7" s="10" t="s">
        <v>91</v>
      </c>
      <c r="C7" s="10">
        <v>40</v>
      </c>
      <c r="D7" s="10">
        <v>31</v>
      </c>
      <c r="E7" s="10">
        <v>39</v>
      </c>
      <c r="F7" s="10">
        <v>40</v>
      </c>
      <c r="G7" s="10">
        <v>39</v>
      </c>
      <c r="H7" s="10">
        <v>40</v>
      </c>
    </row>
  </sheetData>
  <mergeCells count="2">
    <mergeCell ref="C1:H1"/>
    <mergeCell ref="A2:B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Atividades</vt:lpstr>
      <vt:lpstr>Caminhos</vt:lpstr>
      <vt:lpstr>Rede</vt:lpstr>
      <vt:lpstr>Cc</vt:lpstr>
      <vt:lpstr>Tempos</vt:lpstr>
      <vt:lpstr>Gauss</vt:lpstr>
      <vt:lpstr>Custos</vt:lpstr>
      <vt:lpstr>Intensificado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</dc:creator>
  <cp:lastModifiedBy>Milton</cp:lastModifiedBy>
  <dcterms:created xsi:type="dcterms:W3CDTF">2014-05-31T20:50:32Z</dcterms:created>
  <dcterms:modified xsi:type="dcterms:W3CDTF">2014-11-19T13:38:27Z</dcterms:modified>
</cp:coreProperties>
</file>